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30" windowWidth="15480" windowHeight="10920" activeTab="0"/>
  </bookViews>
  <sheets>
    <sheet name="príjmy" sheetId="1" r:id="rId1"/>
    <sheet name="výdavky" sheetId="2" r:id="rId2"/>
    <sheet name="Hárok1" sheetId="3" r:id="rId3"/>
  </sheets>
  <definedNames>
    <definedName name="_xlnm.Print_Titles" localSheetId="1">'výdavky'!$4:$8</definedName>
  </definedNames>
  <calcPr fullCalcOnLoad="1"/>
</workbook>
</file>

<file path=xl/comments2.xml><?xml version="1.0" encoding="utf-8"?>
<comments xmlns="http://schemas.openxmlformats.org/spreadsheetml/2006/main">
  <authors>
    <author>Tatko</author>
    <author>ob</author>
  </authors>
  <commentList>
    <comment ref="A381" authorId="0">
      <text>
        <r>
          <rPr>
            <b/>
            <sz val="8"/>
            <rFont val="Tahoma"/>
            <family val="2"/>
          </rPr>
          <t>Tatko:</t>
        </r>
        <r>
          <rPr>
            <sz val="8"/>
            <rFont val="Tahoma"/>
            <family val="2"/>
          </rPr>
          <t xml:space="preserve">
</t>
        </r>
      </text>
    </comment>
    <comment ref="B243" authorId="1">
      <text>
        <r>
          <rPr>
            <sz val="8"/>
            <rFont val="Tahoma"/>
            <family val="2"/>
          </rPr>
          <t xml:space="preserve">
</t>
        </r>
      </text>
    </comment>
    <comment ref="A315" authorId="1">
      <text>
        <r>
          <rPr>
            <b/>
            <sz val="8"/>
            <rFont val="Tahoma"/>
            <family val="2"/>
          </rPr>
          <t>ob: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<sst xmlns="http://schemas.openxmlformats.org/spreadsheetml/2006/main" count="515" uniqueCount="356">
  <si>
    <t>Kapitálové príjmy spolu:</t>
  </si>
  <si>
    <t>Bežné príjmy spolu:</t>
  </si>
  <si>
    <t>Kapitálové výdavky spolu:</t>
  </si>
  <si>
    <t>01.1.1 Výdavky verejnej správy</t>
  </si>
  <si>
    <t>625 002</t>
  </si>
  <si>
    <t>Dopravné</t>
  </si>
  <si>
    <t>634 001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</si>
  <si>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</si>
  <si>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</si>
  <si>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</si>
  <si>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</si>
  <si>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</si>
  <si>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</si>
  <si>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 xml:space="preserve">Kapitálové príjmy </t>
  </si>
  <si>
    <t>Rozpočtové príjmy spolu</t>
  </si>
  <si>
    <t>Sumarizácia</t>
  </si>
  <si>
    <t>04.1.2 Všeobecno-pracovná oblasť - aktivač.čin.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</si>
  <si>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</si>
  <si>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</si>
  <si>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</si>
  <si>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</si>
  <si>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</si>
  <si>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</si>
  <si>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</si>
  <si>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</si>
  <si>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</si>
  <si>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</si>
  <si>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</si>
  <si>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</si>
  <si>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Bežné výdavky</t>
  </si>
  <si>
    <t>ANUITA</t>
  </si>
  <si>
    <t>ROK</t>
  </si>
  <si>
    <t>Úrok</t>
  </si>
  <si>
    <t>Úver na 12 rokov 15 mil. Sk  - cesty,chodníky</t>
  </si>
  <si>
    <t>Mzdy, platy, sl.príjmy a ost.osobné vyrovnania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</si>
  <si>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</si>
  <si>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</si>
  <si>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</si>
  <si>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</si>
  <si>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</si>
  <si>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</si>
  <si>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</si>
  <si>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</si>
  <si>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</si>
  <si>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Poštovné služby a telekomunikačné služby</t>
  </si>
  <si>
    <t>Interiérové vybavenie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</si>
  <si>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</si>
  <si>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</si>
  <si>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</si>
  <si>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</si>
  <si>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</si>
  <si>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</si>
  <si>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</si>
  <si>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</si>
  <si>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Prevádzkových strojov, prístrojov, zariadení, techniky</t>
  </si>
  <si>
    <t>Školenia, kurzy, semináre, porady, konferencie, symp.</t>
  </si>
  <si>
    <t>Špeciálne služby</t>
  </si>
  <si>
    <t>Poplatky a odvody</t>
  </si>
  <si>
    <t>Stravovanie</t>
  </si>
  <si>
    <t>Prídel do sociálneho fondu</t>
  </si>
  <si>
    <t>Odmeny zamestnancov mimopracovného pomeru</t>
  </si>
  <si>
    <t>Materiál</t>
  </si>
  <si>
    <t>Za psa</t>
  </si>
  <si>
    <t>Za nevýherné hracie prístroje</t>
  </si>
  <si>
    <t>Za úžívanie verejného priestranstva</t>
  </si>
  <si>
    <t>Za komunálne odpady a drobné stavebné odpady</t>
  </si>
  <si>
    <t>Dividendy</t>
  </si>
  <si>
    <t>Z prenajatých pozemkov</t>
  </si>
  <si>
    <t>Z prenajatých budov, priestorov, objektov</t>
  </si>
  <si>
    <t>Z výťažkov z lotérií a iných podobných hier</t>
  </si>
  <si>
    <t>Úroky z tuzemských úverov, pôžičiek, návratných finančných výpomocí, vkladov</t>
  </si>
  <si>
    <t>Zostatok prostriedkov z predchádzajúcich rokov</t>
  </si>
  <si>
    <t>Príjmové finančné operácie</t>
  </si>
  <si>
    <t>Kapitálové príjmy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</si>
  <si>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</si>
  <si>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</si>
  <si>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</si>
  <si>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</si>
  <si>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</si>
  <si>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</si>
  <si>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</si>
  <si>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</si>
  <si>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</si>
  <si>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</si>
  <si>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</si>
  <si>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 xml:space="preserve">09.1.2.1 Základné vzdelanie s bežnou starostlivosťou </t>
  </si>
  <si>
    <t>312001  50</t>
  </si>
  <si>
    <t>111 003</t>
  </si>
  <si>
    <t>133 003</t>
  </si>
  <si>
    <t>133 012</t>
  </si>
  <si>
    <t>133 013</t>
  </si>
  <si>
    <t>Nedaňové príjmy - príjmy z podnikania a z vlastníctva majetlu</t>
  </si>
  <si>
    <t>Daň z pozemkov</t>
  </si>
  <si>
    <t>Daň zo stavieb</t>
  </si>
  <si>
    <t>Transfery na stavebnú činnosť</t>
  </si>
  <si>
    <t>Transfery na cestné komunikácie</t>
  </si>
  <si>
    <t>Transfery na prenes.skolstvo</t>
  </si>
  <si>
    <t>Transfer na hrobové miesto</t>
  </si>
  <si>
    <t xml:space="preserve">          OBEC  SMOLINSKÉ, Obecný úrad Smolinské</t>
  </si>
  <si>
    <t xml:space="preserve">OBEC  SMOLINSKÉ, Obecný  úrad  Smolinské </t>
  </si>
  <si>
    <t>Energie-plyn,el,energia</t>
  </si>
  <si>
    <t>Rutinná údržba softvéru</t>
  </si>
  <si>
    <t>Všeobecné služby-stavebný úrad-spoločný úrad</t>
  </si>
  <si>
    <t>Poistné majetku</t>
  </si>
  <si>
    <t>Vodné a stočné</t>
  </si>
  <si>
    <t>Rutinná údržba</t>
  </si>
  <si>
    <t>Knižnica</t>
  </si>
  <si>
    <t>Jednota klubu dôchodcov</t>
  </si>
  <si>
    <t>Poľovnícke združenie</t>
  </si>
  <si>
    <t>Transfer na originálne kompetenie</t>
  </si>
  <si>
    <t>Transfer na prenesené kompetencie</t>
  </si>
  <si>
    <t>Vecné dary jubilantom</t>
  </si>
  <si>
    <t>Kulrúra-KD</t>
  </si>
  <si>
    <t>08.2.0.5</t>
  </si>
  <si>
    <t>10.4.0.4</t>
  </si>
  <si>
    <t>Transféry neziskovým organizáciam a jednotlivcom</t>
  </si>
  <si>
    <t>Transféry</t>
  </si>
  <si>
    <t>Spolok Červeného kríža</t>
  </si>
  <si>
    <t>Vecné dary novorodencom</t>
  </si>
  <si>
    <t>Telovýchovnej jednote</t>
  </si>
  <si>
    <t>Transfér inde neklasifikovaný</t>
  </si>
  <si>
    <t>Za dobývací priestor</t>
  </si>
  <si>
    <t>Transfer na životne prostredie</t>
  </si>
  <si>
    <t>Transfer na evidenciu obyvateľstva</t>
  </si>
  <si>
    <t>Trnsfer na predškolákov</t>
  </si>
  <si>
    <t>Daň z bytov</t>
  </si>
  <si>
    <t>292017</t>
  </si>
  <si>
    <t>Vratky-interkulturálne</t>
  </si>
  <si>
    <t>Konkurzy a súťaže</t>
  </si>
  <si>
    <t>Pracovné odevy</t>
  </si>
  <si>
    <t>Školenia a kurzy</t>
  </si>
  <si>
    <t>Transfer na vzdelávacie poukazy</t>
  </si>
  <si>
    <t>Poplatky za poruškovanie predpisov</t>
  </si>
  <si>
    <t>Daň z príjmov FO</t>
  </si>
  <si>
    <t>Prepravné a nájom dopravných prostriedkov SAD</t>
  </si>
  <si>
    <t>Mzda</t>
  </si>
  <si>
    <t>Odvody do poisťovní</t>
  </si>
  <si>
    <t>Energia- elektrická</t>
  </si>
  <si>
    <t>Rutinná údžba VO</t>
  </si>
  <si>
    <t>Údržba verejného osvetlenia</t>
  </si>
  <si>
    <t>Knihy</t>
  </si>
  <si>
    <t xml:space="preserve">Odmeny pracovníkov </t>
  </si>
  <si>
    <t>09.1.1.1,09.6.0.1  MŠ s bežnou starostlivosťou,ŠK ŠJ</t>
  </si>
  <si>
    <t>Transfér na predškolákov</t>
  </si>
  <si>
    <t>08.1.0 Rekreačné a športové služby</t>
  </si>
  <si>
    <t>Transféry vrámci verejnej  správy</t>
  </si>
  <si>
    <t>Kynologický klub</t>
  </si>
  <si>
    <t>Slovenský zväz záhradkárov</t>
  </si>
  <si>
    <t>Transfér inde neklasifikovaný....</t>
  </si>
  <si>
    <t>BT členské príspevky( ZMOS,ZOZO)</t>
  </si>
  <si>
    <t>Palivo ako zdroj energie</t>
  </si>
  <si>
    <t>06.6.0 Bývanie a občianska vybavenosť inde neklasifikované</t>
  </si>
  <si>
    <t>Skutočnosť 2010</t>
  </si>
  <si>
    <t>Predpokladané plnenie 2012</t>
  </si>
  <si>
    <t>Predpoklad na 2014</t>
  </si>
  <si>
    <t>Ostatné poplatky</t>
  </si>
  <si>
    <t>Odmeny pracovníkov mimopracovného pomeru</t>
  </si>
  <si>
    <t>Údržba</t>
  </si>
  <si>
    <t>BT na nemocenské dávky</t>
  </si>
  <si>
    <t>Rekonštrukcia a modernizácia</t>
  </si>
  <si>
    <t>Nákup pozemkov</t>
  </si>
  <si>
    <t>04.510</t>
  </si>
  <si>
    <t>08.209</t>
  </si>
  <si>
    <t>01.116</t>
  </si>
  <si>
    <t>Nákup prev. strojov</t>
  </si>
  <si>
    <t>08.209.</t>
  </si>
  <si>
    <t>Rekonštrikcia a modernizácia</t>
  </si>
  <si>
    <t>Výdavky RO</t>
  </si>
  <si>
    <t>Transfer zo štátneho rozpočtu ÚPSVR-hmotná núdza a stravné</t>
  </si>
  <si>
    <t>BT jednotlivcom jubilanti</t>
  </si>
  <si>
    <t>Poplatky za predaj výrobkov tovarov a služieby-</t>
  </si>
  <si>
    <t>Poistné do  zdravotných poisťovní</t>
  </si>
  <si>
    <t>Energia- elektrická, plyn</t>
  </si>
  <si>
    <t>Transfér na stravné a učebné pomôcky</t>
  </si>
  <si>
    <t xml:space="preserve">Odmeny a príspevky </t>
  </si>
  <si>
    <t>Všeobecné služby</t>
  </si>
  <si>
    <t>Realizácia nových stavieb</t>
  </si>
  <si>
    <t>Bežné príjmy obce</t>
  </si>
  <si>
    <t>Príjmy z refundácií</t>
  </si>
  <si>
    <t xml:space="preserve">Rekapitlácia </t>
  </si>
  <si>
    <t xml:space="preserve">Výsledok rozpočtového hospodárenia </t>
  </si>
  <si>
    <t>Rozpočet 2012</t>
  </si>
  <si>
    <t>Poplatky za materské školy a školské zariadenia</t>
  </si>
  <si>
    <t>Predpoklad. plnenie 2012</t>
  </si>
  <si>
    <t>642-651</t>
  </si>
  <si>
    <t>Splácanie úrokov bankám</t>
  </si>
  <si>
    <t>BT transféry</t>
  </si>
  <si>
    <t>Rutinná údržba ciest a chodníkov</t>
  </si>
  <si>
    <t>Palivo, mazivá</t>
  </si>
  <si>
    <t>Palivo, maziva</t>
  </si>
  <si>
    <t>Údržba strojov</t>
  </si>
  <si>
    <t>Odmeny pracovníkov</t>
  </si>
  <si>
    <t>Vodné</t>
  </si>
  <si>
    <t>El. energia</t>
  </si>
  <si>
    <t>Odmeny pracovníkom</t>
  </si>
  <si>
    <t>Plat tarifný</t>
  </si>
  <si>
    <t>BT obč. združeniam, nadáciam</t>
  </si>
  <si>
    <t xml:space="preserve">Transfér na žiakov zo SZP </t>
  </si>
  <si>
    <t>Nákup zariadení</t>
  </si>
  <si>
    <t>05.600</t>
  </si>
  <si>
    <t>06.600</t>
  </si>
  <si>
    <t>Splácanie domácej istiny z bankových úverov</t>
  </si>
  <si>
    <t>Cestovné</t>
  </si>
  <si>
    <t>Tarifný plat</t>
  </si>
  <si>
    <t>SP- úrazové poistenie</t>
  </si>
  <si>
    <t>SP-poistenie do rezervného fondu</t>
  </si>
  <si>
    <t>Kolkové známky</t>
  </si>
  <si>
    <t>Pracovné  odevy</t>
  </si>
  <si>
    <t>Zdroj 111</t>
  </si>
  <si>
    <t>Poštovné a telekomunikačné služby</t>
  </si>
  <si>
    <t>Cestovné náhrady</t>
  </si>
  <si>
    <t>Skutočnosť 2013</t>
  </si>
  <si>
    <t>Tansfér na soc, slabé deti</t>
  </si>
  <si>
    <t>Transfer z UPSVR - §50j</t>
  </si>
  <si>
    <t>Kapitálové príjmy obce</t>
  </si>
  <si>
    <t>Vlastné príjmy RO s právnou subjektivitou</t>
  </si>
  <si>
    <t xml:space="preserve">PRÍJMY OBCE </t>
  </si>
  <si>
    <t>Rozpočtové príjmy obce spolu</t>
  </si>
  <si>
    <t>Zdroj 41</t>
  </si>
  <si>
    <t>01.1.600 Všeobecné služby verejnej správy inde neklasifikované</t>
  </si>
  <si>
    <t>Všeobecný matriál</t>
  </si>
  <si>
    <t>Zdroj 11T2</t>
  </si>
  <si>
    <t>Poistenie VšZP</t>
  </si>
  <si>
    <t>SP-nemocenské poistenie</t>
  </si>
  <si>
    <t>SP-starobné poistenie</t>
  </si>
  <si>
    <t>SP-úrazové poistenie</t>
  </si>
  <si>
    <t>SP-invalidné poistenie</t>
  </si>
  <si>
    <t>SP-poistenie v nezamestnanosti</t>
  </si>
  <si>
    <t>Rutinná a štandatdná úrdržba</t>
  </si>
  <si>
    <t>Údržba prev. Strojov, prístrojov, zariadení</t>
  </si>
  <si>
    <t>BT -členský príspevok</t>
  </si>
  <si>
    <t>Poistné do VšZP</t>
  </si>
  <si>
    <t>SP- starobné poistenie</t>
  </si>
  <si>
    <t>Tovary a služby</t>
  </si>
  <si>
    <t xml:space="preserve">Paliva, mazivá </t>
  </si>
  <si>
    <t xml:space="preserve">Plat tarifný,osobný </t>
  </si>
  <si>
    <t>Odmeny pracov. mimopracovného pomeru</t>
  </si>
  <si>
    <t>SP-poistenie do rezervného fondu j</t>
  </si>
  <si>
    <t>Údržba budov objektov</t>
  </si>
  <si>
    <t>Propagácia, reklama, inzercia</t>
  </si>
  <si>
    <t>Stravné</t>
  </si>
  <si>
    <t>Poistenie a príspevky do poisťovní</t>
  </si>
  <si>
    <t>Palivo alo zdroj energie</t>
  </si>
  <si>
    <t xml:space="preserve">Údržba budov, priestorov </t>
  </si>
  <si>
    <t>Rekonštrukcia verejného osvetlenia</t>
  </si>
  <si>
    <t>8.2.0.9</t>
  </si>
  <si>
    <t>SP- poistenie do rezervného fondu solidarity</t>
  </si>
  <si>
    <t>Mzdy, platy, služobné príjmy</t>
  </si>
  <si>
    <t>Poistné a príspevky do poisťovní</t>
  </si>
  <si>
    <t>Transfér na voľby</t>
  </si>
  <si>
    <t>Rutinná údržba a opravy</t>
  </si>
  <si>
    <t>Výstavba chodníka IBV l.</t>
  </si>
  <si>
    <t>Údržba budov a priestoru , pozemku(dvere,strecha)</t>
  </si>
  <si>
    <t>Realizácia niových stavieb, kanalizácia IBV ll</t>
  </si>
  <si>
    <t>Rekonštrukcia a modernizácia- chodník IBV l</t>
  </si>
  <si>
    <t>06.400</t>
  </si>
  <si>
    <t>Rekonsštrukcia a modernizácia-voda a kanalizácia IBV ll</t>
  </si>
  <si>
    <t>821.004</t>
  </si>
  <si>
    <t>Rekonštrukcia a modernizácia-strecha b.č. 207</t>
  </si>
  <si>
    <t>Rekonštrikcia a modernizácia-strecha b.č. 207</t>
  </si>
  <si>
    <t>Všeobecný materiál a výpočtová technika</t>
  </si>
  <si>
    <t>Kapitálové výdavky  obce</t>
  </si>
  <si>
    <t>Výdavkové finančné operácie obce</t>
  </si>
  <si>
    <t xml:space="preserve">Bežné výdavky obce </t>
  </si>
  <si>
    <t>Bežné výdavky spolu za obec a RO:</t>
  </si>
  <si>
    <t>Odmeny prac. mimoprac. pomeru</t>
  </si>
  <si>
    <t>Mzdy, tarifné platy</t>
  </si>
  <si>
    <t>Odmeny pracovníkom mimopracovného pomeru</t>
  </si>
  <si>
    <t>05.6.0.0</t>
  </si>
  <si>
    <t>Ochrana životného prostredia inede neklasifikovaná</t>
  </si>
  <si>
    <t>Telekomunikačná  technika</t>
  </si>
  <si>
    <t>Plat tarifný, osobný, základný, funkčný</t>
  </si>
  <si>
    <t>06.1.0.0</t>
  </si>
  <si>
    <t>Rozvoj bývania</t>
  </si>
  <si>
    <t>Výpočtová technika</t>
  </si>
  <si>
    <t>Skutočnosť                 2011v €</t>
  </si>
  <si>
    <t>Skutočnosť             2012 v  €</t>
  </si>
  <si>
    <t>Platný                        na 2013v €</t>
  </si>
  <si>
    <t>Predpoklad skutočnosti             2013 v €</t>
  </si>
  <si>
    <t>Rozpočet              2014 v €</t>
  </si>
  <si>
    <t>Skutočnosť             2011 v €</t>
  </si>
  <si>
    <t>Skutočnosť  roku  2012 v €</t>
  </si>
  <si>
    <t>Skutočnosť roku  2013 v €</t>
  </si>
  <si>
    <t>Predpoklad                                       skutočnosti                                      roku 2014 v €</t>
  </si>
  <si>
    <t>Predpoklad          na rok 2017 v  €</t>
  </si>
  <si>
    <t>Predpoklad                               na  rok 2016 v €</t>
  </si>
  <si>
    <t>Rozpočet              na rok 2015 v €</t>
  </si>
  <si>
    <t xml:space="preserve">Rozpočet           na rok  2014  v € </t>
  </si>
  <si>
    <t>Skutočnosť 2013 v €</t>
  </si>
  <si>
    <t>Predpoklad skutočnosti 2014</t>
  </si>
  <si>
    <t xml:space="preserve">Rozpočet       2015 v €                   </t>
  </si>
  <si>
    <t>Predpoklad na r.  2017 v €</t>
  </si>
  <si>
    <t>Predpoklad  na r.  2016 v €</t>
  </si>
  <si>
    <t>Transfer na cesty-havarijná situácia z MDVRRSR</t>
  </si>
  <si>
    <t>Transfér -povodeň</t>
  </si>
  <si>
    <t>312 012  20</t>
  </si>
  <si>
    <t>312 012  30</t>
  </si>
  <si>
    <t>312 012  40</t>
  </si>
  <si>
    <t>312 012 20</t>
  </si>
  <si>
    <t>312 012 60</t>
  </si>
  <si>
    <t>312 012 70</t>
  </si>
  <si>
    <t>312 012 10</t>
  </si>
  <si>
    <t>312 012 80</t>
  </si>
  <si>
    <t>Transfér 5% navýšenie pre originály</t>
  </si>
  <si>
    <t>,</t>
  </si>
  <si>
    <t>Transfer na okna-kabíny, byty, telocvičňa</t>
  </si>
  <si>
    <t>Transfér na kultúrne podujatie- dychovky, pohár starostu z VUC TT</t>
  </si>
  <si>
    <t xml:space="preserve">KP- na verejné osvetlenie </t>
  </si>
  <si>
    <t>Poistné do SP</t>
  </si>
  <si>
    <t>Palivo,maziva, oleje</t>
  </si>
  <si>
    <t>Všeobecné skužby</t>
  </si>
  <si>
    <t>Palivá ako zdroj enegie</t>
  </si>
  <si>
    <t>Údržba interierového vybavenia</t>
  </si>
  <si>
    <t>BT neziskovým organizáciam</t>
  </si>
  <si>
    <t>Palivo, mazivá...</t>
  </si>
  <si>
    <t xml:space="preserve">Servis , opravy a výdavky spojené </t>
  </si>
  <si>
    <t>09.111</t>
  </si>
  <si>
    <t>Rekonštrukcia strechy školy</t>
  </si>
  <si>
    <t>Potraviny</t>
  </si>
  <si>
    <t>Palivá ako zdroj energie</t>
  </si>
  <si>
    <t>Náhrady</t>
  </si>
  <si>
    <t>Odmeny a príspevky</t>
  </si>
  <si>
    <t>Údržba  budov, priestorov a objektov</t>
  </si>
  <si>
    <t>Zdroj 131D</t>
  </si>
  <si>
    <t>Vratky</t>
  </si>
  <si>
    <t>Údržba budov, priestorov objektov</t>
  </si>
  <si>
    <t>Údržba budov, priestorov a objektov</t>
  </si>
  <si>
    <t>Palivá ako zdroj energií</t>
  </si>
  <si>
    <t>Palivo, mazivá, oleje</t>
  </si>
  <si>
    <t>Opravy a údržba</t>
  </si>
  <si>
    <t>8.2.0.3Klubové a špeciálne klubové zariadenia</t>
  </si>
  <si>
    <t>Poplatok zo školného MŠ,SKD, vlastné</t>
  </si>
  <si>
    <t>Zdroj 13S1</t>
  </si>
  <si>
    <t>04.600</t>
  </si>
  <si>
    <t>Zdroj 13S2</t>
  </si>
  <si>
    <t>Rekonštrujcia verejného osvetlenia</t>
  </si>
  <si>
    <t>Reknštrukci a modernizácia- chodník IBV i</t>
  </si>
  <si>
    <t>Realizácia nových stavieb- IBV ll</t>
  </si>
  <si>
    <t>Údržba budov-strecha</t>
  </si>
  <si>
    <t>Údržba prv. strojov</t>
  </si>
  <si>
    <t>Výstavba IBVII</t>
  </si>
  <si>
    <t>Údržba budov, priestorov, objektov</t>
  </si>
  <si>
    <t>Údržba špeciálných strojov</t>
  </si>
  <si>
    <t>Údržba budov a priestorov</t>
  </si>
  <si>
    <t>Mzdy. Platy a ostatné služobné príjmy</t>
  </si>
  <si>
    <t>Energia-elektrická</t>
  </si>
  <si>
    <t>Odvody do pisťovní</t>
  </si>
  <si>
    <t>Odvod do SP</t>
  </si>
  <si>
    <t>Dofinancovanie 5%</t>
  </si>
  <si>
    <t>09.121</t>
  </si>
  <si>
    <t>Rekonštrukcia strechy na škole</t>
  </si>
  <si>
    <t>Kapitálové výdavky školy</t>
  </si>
  <si>
    <t>Oprava a úsržba ODS - strecha</t>
  </si>
  <si>
    <t xml:space="preserve"> </t>
  </si>
  <si>
    <r>
      <t xml:space="preserve">          </t>
    </r>
    <r>
      <rPr>
        <b/>
        <sz val="12"/>
        <rFont val="Arial"/>
        <family val="2"/>
      </rPr>
      <t xml:space="preserve"> ROZPOČET  NA ROKY 2015 -2017</t>
    </r>
  </si>
  <si>
    <t xml:space="preserve">                                   ROZPOČET NA ROKY 2015-2017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</si>
</sst>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</numFmts>
  <fonts count="9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51"/>
      <name val="Arial"/>
      <family val="2"/>
    </font>
    <font>
      <b/>
      <sz val="8"/>
      <color indexed="51"/>
      <name val="Arial"/>
      <family val="2"/>
    </font>
    <font>
      <sz val="8"/>
      <color indexed="51"/>
      <name val="Arial"/>
      <family val="2"/>
    </font>
    <font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10"/>
      <color indexed="57"/>
      <name val="Arial"/>
      <family val="2"/>
    </font>
    <font>
      <b/>
      <i/>
      <sz val="8"/>
      <color indexed="8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92D050"/>
      <name val="Arial"/>
      <family val="2"/>
    </font>
    <font>
      <b/>
      <sz val="8"/>
      <color theme="6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sz val="8"/>
      <color theme="6"/>
      <name val="Arial"/>
      <family val="2"/>
    </font>
    <font>
      <sz val="8"/>
      <color theme="4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i/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>
        <color theme="1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double">
        <color theme="1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/>
      <bottom style="double">
        <color theme="1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thick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double"/>
    </border>
    <border>
      <left>
        <color indexed="63"/>
      </left>
      <right style="thin">
        <color theme="1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8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4" fillId="0" borderId="18" xfId="33" applyNumberFormat="1" applyFont="1" applyFill="1" applyBorder="1" applyAlignment="1">
      <alignment/>
    </xf>
    <xf numFmtId="4" fontId="14" fillId="0" borderId="18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0" fontId="8" fillId="34" borderId="28" xfId="0" applyFont="1" applyFill="1" applyBorder="1" applyAlignment="1">
      <alignment horizontal="left"/>
    </xf>
    <xf numFmtId="0" fontId="8" fillId="34" borderId="28" xfId="0" applyFont="1" applyFill="1" applyBorder="1" applyAlignment="1">
      <alignment wrapText="1"/>
    </xf>
    <xf numFmtId="3" fontId="1" fillId="34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 wrapText="1"/>
    </xf>
    <xf numFmtId="3" fontId="1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3" fontId="7" fillId="0" borderId="28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wrapText="1"/>
    </xf>
    <xf numFmtId="0" fontId="9" fillId="0" borderId="28" xfId="0" applyFont="1" applyFill="1" applyBorder="1" applyAlignment="1">
      <alignment horizontal="left"/>
    </xf>
    <xf numFmtId="0" fontId="9" fillId="0" borderId="28" xfId="0" applyFont="1" applyFill="1" applyBorder="1" applyAlignment="1">
      <alignment wrapText="1"/>
    </xf>
    <xf numFmtId="3" fontId="7" fillId="0" borderId="28" xfId="0" applyNumberFormat="1" applyFont="1" applyFill="1" applyBorder="1" applyAlignment="1">
      <alignment horizontal="left"/>
    </xf>
    <xf numFmtId="3" fontId="9" fillId="0" borderId="28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8" fillId="35" borderId="28" xfId="0" applyFont="1" applyFill="1" applyBorder="1" applyAlignment="1">
      <alignment horizontal="left"/>
    </xf>
    <xf numFmtId="0" fontId="7" fillId="34" borderId="28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7" fillId="36" borderId="28" xfId="0" applyFont="1" applyFill="1" applyBorder="1" applyAlignment="1">
      <alignment wrapText="1"/>
    </xf>
    <xf numFmtId="0" fontId="7" fillId="35" borderId="28" xfId="0" applyFont="1" applyFill="1" applyBorder="1" applyAlignment="1">
      <alignment horizontal="left"/>
    </xf>
    <xf numFmtId="0" fontId="9" fillId="34" borderId="28" xfId="0" applyFont="1" applyFill="1" applyBorder="1" applyAlignment="1">
      <alignment/>
    </xf>
    <xf numFmtId="0" fontId="1" fillId="36" borderId="28" xfId="0" applyFont="1" applyFill="1" applyBorder="1" applyAlignment="1">
      <alignment wrapText="1"/>
    </xf>
    <xf numFmtId="0" fontId="0" fillId="37" borderId="28" xfId="0" applyFont="1" applyFill="1" applyBorder="1" applyAlignment="1">
      <alignment horizontal="left"/>
    </xf>
    <xf numFmtId="0" fontId="1" fillId="37" borderId="28" xfId="0" applyFont="1" applyFill="1" applyBorder="1" applyAlignment="1">
      <alignment wrapText="1"/>
    </xf>
    <xf numFmtId="0" fontId="7" fillId="36" borderId="28" xfId="0" applyFont="1" applyFill="1" applyBorder="1" applyAlignment="1">
      <alignment vertical="center" wrapText="1"/>
    </xf>
    <xf numFmtId="0" fontId="4" fillId="37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wrapText="1"/>
    </xf>
    <xf numFmtId="0" fontId="15" fillId="0" borderId="28" xfId="0" applyFont="1" applyFill="1" applyBorder="1" applyAlignment="1">
      <alignment horizontal="left"/>
    </xf>
    <xf numFmtId="0" fontId="10" fillId="38" borderId="28" xfId="0" applyFont="1" applyFill="1" applyBorder="1" applyAlignment="1">
      <alignment horizontal="left"/>
    </xf>
    <xf numFmtId="3" fontId="8" fillId="0" borderId="28" xfId="0" applyNumberFormat="1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6" borderId="28" xfId="0" applyFont="1" applyFill="1" applyBorder="1" applyAlignment="1">
      <alignment wrapText="1"/>
    </xf>
    <xf numFmtId="3" fontId="1" fillId="36" borderId="28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left"/>
    </xf>
    <xf numFmtId="3" fontId="0" fillId="0" borderId="28" xfId="0" applyNumberFormat="1" applyFont="1" applyBorder="1" applyAlignment="1">
      <alignment/>
    </xf>
    <xf numFmtId="0" fontId="4" fillId="34" borderId="28" xfId="0" applyFont="1" applyFill="1" applyBorder="1" applyAlignment="1">
      <alignment wrapText="1"/>
    </xf>
    <xf numFmtId="3" fontId="1" fillId="37" borderId="28" xfId="0" applyNumberFormat="1" applyFont="1" applyFill="1" applyBorder="1" applyAlignment="1">
      <alignment/>
    </xf>
    <xf numFmtId="0" fontId="9" fillId="36" borderId="28" xfId="0" applyFont="1" applyFill="1" applyBorder="1" applyAlignment="1">
      <alignment wrapText="1"/>
    </xf>
    <xf numFmtId="0" fontId="7" fillId="37" borderId="28" xfId="0" applyFont="1" applyFill="1" applyBorder="1" applyAlignment="1">
      <alignment wrapText="1"/>
    </xf>
    <xf numFmtId="0" fontId="10" fillId="36" borderId="28" xfId="0" applyFont="1" applyFill="1" applyBorder="1" applyAlignment="1">
      <alignment wrapText="1"/>
    </xf>
    <xf numFmtId="0" fontId="7" fillId="38" borderId="28" xfId="0" applyFont="1" applyFill="1" applyBorder="1" applyAlignment="1">
      <alignment wrapText="1"/>
    </xf>
    <xf numFmtId="0" fontId="11" fillId="36" borderId="28" xfId="0" applyFont="1" applyFill="1" applyBorder="1" applyAlignment="1">
      <alignment horizontal="left"/>
    </xf>
    <xf numFmtId="3" fontId="1" fillId="38" borderId="28" xfId="0" applyNumberFormat="1" applyFont="1" applyFill="1" applyBorder="1" applyAlignment="1">
      <alignment/>
    </xf>
    <xf numFmtId="0" fontId="15" fillId="33" borderId="28" xfId="0" applyFont="1" applyFill="1" applyBorder="1" applyAlignment="1">
      <alignment wrapText="1"/>
    </xf>
    <xf numFmtId="3" fontId="1" fillId="33" borderId="28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31" borderId="10" xfId="0" applyFont="1" applyFill="1" applyBorder="1" applyAlignment="1">
      <alignment horizontal="left"/>
    </xf>
    <xf numFmtId="0" fontId="4" fillId="31" borderId="28" xfId="0" applyFont="1" applyFill="1" applyBorder="1" applyAlignment="1">
      <alignment/>
    </xf>
    <xf numFmtId="0" fontId="7" fillId="31" borderId="28" xfId="0" applyFont="1" applyFill="1" applyBorder="1" applyAlignment="1">
      <alignment/>
    </xf>
    <xf numFmtId="0" fontId="4" fillId="31" borderId="11" xfId="0" applyFont="1" applyFill="1" applyBorder="1" applyAlignment="1">
      <alignment horizontal="left"/>
    </xf>
    <xf numFmtId="3" fontId="1" fillId="39" borderId="28" xfId="0" applyNumberFormat="1" applyFont="1" applyFill="1" applyBorder="1" applyAlignment="1">
      <alignment/>
    </xf>
    <xf numFmtId="0" fontId="4" fillId="39" borderId="28" xfId="0" applyFont="1" applyFill="1" applyBorder="1" applyAlignment="1">
      <alignment horizontal="left"/>
    </xf>
    <xf numFmtId="0" fontId="7" fillId="39" borderId="28" xfId="0" applyFont="1" applyFill="1" applyBorder="1" applyAlignment="1">
      <alignment horizontal="left"/>
    </xf>
    <xf numFmtId="3" fontId="4" fillId="39" borderId="28" xfId="0" applyNumberFormat="1" applyFont="1" applyFill="1" applyBorder="1" applyAlignment="1">
      <alignment horizontal="left"/>
    </xf>
    <xf numFmtId="0" fontId="0" fillId="39" borderId="28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left" vertical="center"/>
    </xf>
    <xf numFmtId="0" fontId="10" fillId="39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7" fillId="17" borderId="28" xfId="0" applyFont="1" applyFill="1" applyBorder="1" applyAlignment="1">
      <alignment/>
    </xf>
    <xf numFmtId="0" fontId="4" fillId="17" borderId="30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left"/>
    </xf>
    <xf numFmtId="0" fontId="7" fillId="36" borderId="28" xfId="0" applyFont="1" applyFill="1" applyBorder="1" applyAlignment="1">
      <alignment horizontal="left"/>
    </xf>
    <xf numFmtId="0" fontId="7" fillId="36" borderId="28" xfId="0" applyFont="1" applyFill="1" applyBorder="1" applyAlignment="1">
      <alignment wrapText="1"/>
    </xf>
    <xf numFmtId="3" fontId="0" fillId="36" borderId="28" xfId="0" applyNumberFormat="1" applyFont="1" applyFill="1" applyBorder="1" applyAlignment="1">
      <alignment/>
    </xf>
    <xf numFmtId="0" fontId="4" fillId="39" borderId="28" xfId="0" applyFont="1" applyFill="1" applyBorder="1" applyAlignment="1">
      <alignment wrapText="1"/>
    </xf>
    <xf numFmtId="3" fontId="76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28" xfId="0" applyNumberFormat="1" applyFont="1" applyFill="1" applyBorder="1" applyAlignment="1">
      <alignment horizontal="left"/>
    </xf>
    <xf numFmtId="0" fontId="9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9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0" fontId="4" fillId="36" borderId="28" xfId="0" applyFont="1" applyFill="1" applyBorder="1" applyAlignment="1">
      <alignment wrapText="1"/>
    </xf>
    <xf numFmtId="3" fontId="4" fillId="0" borderId="28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8" fillId="0" borderId="28" xfId="0" applyFont="1" applyFill="1" applyBorder="1" applyAlignment="1">
      <alignment wrapText="1"/>
    </xf>
    <xf numFmtId="0" fontId="7" fillId="39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wrapText="1"/>
    </xf>
    <xf numFmtId="3" fontId="0" fillId="39" borderId="28" xfId="0" applyNumberForma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3" fontId="8" fillId="0" borderId="28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4" fillId="39" borderId="28" xfId="0" applyFont="1" applyFill="1" applyBorder="1" applyAlignment="1">
      <alignment horizontal="left"/>
    </xf>
    <xf numFmtId="0" fontId="8" fillId="39" borderId="28" xfId="0" applyFont="1" applyFill="1" applyBorder="1" applyAlignment="1">
      <alignment/>
    </xf>
    <xf numFmtId="0" fontId="8" fillId="39" borderId="28" xfId="0" applyFont="1" applyFill="1" applyBorder="1" applyAlignment="1">
      <alignment wrapText="1"/>
    </xf>
    <xf numFmtId="0" fontId="8" fillId="0" borderId="3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0" borderId="28" xfId="0" applyFont="1" applyFill="1" applyBorder="1" applyAlignment="1">
      <alignment/>
    </xf>
    <xf numFmtId="0" fontId="4" fillId="30" borderId="28" xfId="0" applyFont="1" applyFill="1" applyBorder="1" applyAlignment="1">
      <alignment horizontal="left" vertical="center"/>
    </xf>
    <xf numFmtId="0" fontId="7" fillId="30" borderId="28" xfId="0" applyFont="1" applyFill="1" applyBorder="1" applyAlignment="1">
      <alignment vertical="center" wrapText="1"/>
    </xf>
    <xf numFmtId="3" fontId="76" fillId="30" borderId="28" xfId="0" applyNumberFormat="1" applyFont="1" applyFill="1" applyBorder="1" applyAlignment="1">
      <alignment/>
    </xf>
    <xf numFmtId="0" fontId="78" fillId="39" borderId="0" xfId="0" applyFont="1" applyFill="1" applyAlignment="1">
      <alignment/>
    </xf>
    <xf numFmtId="0" fontId="11" fillId="40" borderId="32" xfId="0" applyFont="1" applyFill="1" applyBorder="1" applyAlignment="1">
      <alignment/>
    </xf>
    <xf numFmtId="3" fontId="11" fillId="40" borderId="32" xfId="0" applyNumberFormat="1" applyFont="1" applyFill="1" applyBorder="1" applyAlignment="1">
      <alignment/>
    </xf>
    <xf numFmtId="0" fontId="10" fillId="40" borderId="32" xfId="0" applyFont="1" applyFill="1" applyBorder="1" applyAlignment="1">
      <alignment horizontal="left"/>
    </xf>
    <xf numFmtId="0" fontId="7" fillId="40" borderId="32" xfId="0" applyFont="1" applyFill="1" applyBorder="1" applyAlignment="1">
      <alignment/>
    </xf>
    <xf numFmtId="3" fontId="0" fillId="40" borderId="32" xfId="0" applyNumberFormat="1" applyFill="1" applyBorder="1" applyAlignment="1">
      <alignment/>
    </xf>
    <xf numFmtId="0" fontId="79" fillId="40" borderId="32" xfId="0" applyFont="1" applyFill="1" applyBorder="1" applyAlignment="1">
      <alignment/>
    </xf>
    <xf numFmtId="0" fontId="80" fillId="40" borderId="32" xfId="0" applyFont="1" applyFill="1" applyBorder="1" applyAlignment="1">
      <alignment/>
    </xf>
    <xf numFmtId="3" fontId="77" fillId="40" borderId="32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33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81" fillId="33" borderId="36" xfId="0" applyFont="1" applyFill="1" applyBorder="1" applyAlignment="1">
      <alignment horizontal="center" vertical="center" wrapText="1"/>
    </xf>
    <xf numFmtId="0" fontId="77" fillId="0" borderId="37" xfId="0" applyFont="1" applyBorder="1" applyAlignment="1">
      <alignment/>
    </xf>
    <xf numFmtId="0" fontId="4" fillId="33" borderId="38" xfId="0" applyFont="1" applyFill="1" applyBorder="1" applyAlignment="1">
      <alignment horizontal="center" vertical="center" wrapText="1"/>
    </xf>
    <xf numFmtId="3" fontId="82" fillId="0" borderId="28" xfId="0" applyNumberFormat="1" applyFont="1" applyBorder="1" applyAlignment="1">
      <alignment/>
    </xf>
    <xf numFmtId="0" fontId="9" fillId="36" borderId="28" xfId="0" applyFont="1" applyFill="1" applyBorder="1" applyAlignment="1">
      <alignment wrapText="1"/>
    </xf>
    <xf numFmtId="0" fontId="8" fillId="36" borderId="28" xfId="0" applyFont="1" applyFill="1" applyBorder="1" applyAlignment="1">
      <alignment wrapText="1"/>
    </xf>
    <xf numFmtId="0" fontId="7" fillId="39" borderId="28" xfId="0" applyFont="1" applyFill="1" applyBorder="1" applyAlignment="1">
      <alignment horizontal="left"/>
    </xf>
    <xf numFmtId="0" fontId="9" fillId="39" borderId="28" xfId="0" applyFont="1" applyFill="1" applyBorder="1" applyAlignment="1">
      <alignment wrapText="1"/>
    </xf>
    <xf numFmtId="3" fontId="0" fillId="39" borderId="28" xfId="0" applyNumberFormat="1" applyFont="1" applyFill="1" applyBorder="1" applyAlignment="1">
      <alignment/>
    </xf>
    <xf numFmtId="0" fontId="81" fillId="0" borderId="28" xfId="0" applyFont="1" applyFill="1" applyBorder="1" applyAlignment="1">
      <alignment horizontal="left"/>
    </xf>
    <xf numFmtId="0" fontId="81" fillId="0" borderId="28" xfId="0" applyFont="1" applyFill="1" applyBorder="1" applyAlignment="1">
      <alignment/>
    </xf>
    <xf numFmtId="0" fontId="8" fillId="39" borderId="28" xfId="0" applyFont="1" applyFill="1" applyBorder="1" applyAlignment="1">
      <alignment horizontal="left"/>
    </xf>
    <xf numFmtId="0" fontId="81" fillId="0" borderId="31" xfId="0" applyFont="1" applyFill="1" applyBorder="1" applyAlignment="1">
      <alignment/>
    </xf>
    <xf numFmtId="0" fontId="81" fillId="0" borderId="28" xfId="0" applyFont="1" applyFill="1" applyBorder="1" applyAlignment="1">
      <alignment wrapText="1"/>
    </xf>
    <xf numFmtId="0" fontId="8" fillId="39" borderId="2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3" fontId="7" fillId="0" borderId="34" xfId="0" applyNumberFormat="1" applyFont="1" applyFill="1" applyBorder="1" applyAlignment="1">
      <alignment horizontal="left"/>
    </xf>
    <xf numFmtId="0" fontId="83" fillId="31" borderId="40" xfId="0" applyFont="1" applyFill="1" applyBorder="1" applyAlignment="1">
      <alignment/>
    </xf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78" fillId="0" borderId="0" xfId="0" applyFont="1" applyFill="1" applyAlignment="1">
      <alignment/>
    </xf>
    <xf numFmtId="0" fontId="7" fillId="39" borderId="28" xfId="0" applyFont="1" applyFill="1" applyBorder="1" applyAlignment="1">
      <alignment horizontal="center" wrapText="1"/>
    </xf>
    <xf numFmtId="0" fontId="7" fillId="39" borderId="28" xfId="0" applyFont="1" applyFill="1" applyBorder="1" applyAlignment="1">
      <alignment/>
    </xf>
    <xf numFmtId="0" fontId="4" fillId="39" borderId="41" xfId="0" applyFont="1" applyFill="1" applyBorder="1" applyAlignment="1">
      <alignment horizontal="left"/>
    </xf>
    <xf numFmtId="0" fontId="7" fillId="39" borderId="0" xfId="0" applyFont="1" applyFill="1" applyAlignment="1">
      <alignment/>
    </xf>
    <xf numFmtId="0" fontId="7" fillId="40" borderId="28" xfId="0" applyFont="1" applyFill="1" applyBorder="1" applyAlignment="1">
      <alignment/>
    </xf>
    <xf numFmtId="0" fontId="7" fillId="0" borderId="28" xfId="0" applyFont="1" applyFill="1" applyBorder="1" applyAlignment="1">
      <alignment horizontal="left"/>
    </xf>
    <xf numFmtId="0" fontId="8" fillId="12" borderId="31" xfId="0" applyFont="1" applyFill="1" applyBorder="1" applyAlignment="1">
      <alignment/>
    </xf>
    <xf numFmtId="3" fontId="7" fillId="12" borderId="28" xfId="0" applyNumberFormat="1" applyFont="1" applyFill="1" applyBorder="1" applyAlignment="1">
      <alignment horizontal="left"/>
    </xf>
    <xf numFmtId="0" fontId="7" fillId="12" borderId="28" xfId="0" applyFont="1" applyFill="1" applyBorder="1" applyAlignment="1">
      <alignment/>
    </xf>
    <xf numFmtId="3" fontId="0" fillId="12" borderId="28" xfId="0" applyNumberFormat="1" applyFill="1" applyBorder="1" applyAlignment="1">
      <alignment/>
    </xf>
    <xf numFmtId="0" fontId="8" fillId="39" borderId="31" xfId="0" applyFont="1" applyFill="1" applyBorder="1" applyAlignment="1">
      <alignment/>
    </xf>
    <xf numFmtId="3" fontId="7" fillId="39" borderId="28" xfId="0" applyNumberFormat="1" applyFont="1" applyFill="1" applyBorder="1" applyAlignment="1">
      <alignment horizontal="left"/>
    </xf>
    <xf numFmtId="0" fontId="7" fillId="39" borderId="28" xfId="0" applyFont="1" applyFill="1" applyBorder="1" applyAlignment="1">
      <alignment/>
    </xf>
    <xf numFmtId="0" fontId="7" fillId="39" borderId="0" xfId="0" applyFont="1" applyFill="1" applyAlignment="1">
      <alignment/>
    </xf>
    <xf numFmtId="0" fontId="8" fillId="39" borderId="28" xfId="0" applyFont="1" applyFill="1" applyBorder="1" applyAlignment="1">
      <alignment horizontal="left"/>
    </xf>
    <xf numFmtId="0" fontId="4" fillId="39" borderId="28" xfId="0" applyFont="1" applyFill="1" applyBorder="1" applyAlignment="1">
      <alignment wrapText="1"/>
    </xf>
    <xf numFmtId="0" fontId="4" fillId="39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3" fontId="8" fillId="39" borderId="28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42" xfId="0" applyFont="1" applyFill="1" applyBorder="1" applyAlignment="1">
      <alignment vertical="center"/>
    </xf>
    <xf numFmtId="14" fontId="8" fillId="34" borderId="31" xfId="0" applyNumberFormat="1" applyFont="1" applyFill="1" applyBorder="1" applyAlignment="1">
      <alignment/>
    </xf>
    <xf numFmtId="14" fontId="8" fillId="39" borderId="31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14" fontId="8" fillId="35" borderId="31" xfId="0" applyNumberFormat="1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9" borderId="31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0" fontId="21" fillId="37" borderId="4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37" borderId="30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14" fontId="4" fillId="39" borderId="12" xfId="0" applyNumberFormat="1" applyFont="1" applyFill="1" applyBorder="1" applyAlignment="1">
      <alignment vertical="center"/>
    </xf>
    <xf numFmtId="0" fontId="4" fillId="39" borderId="12" xfId="0" applyFont="1" applyFill="1" applyBorder="1" applyAlignment="1">
      <alignment vertical="center"/>
    </xf>
    <xf numFmtId="0" fontId="4" fillId="36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0" fillId="38" borderId="31" xfId="0" applyFont="1" applyFill="1" applyBorder="1" applyAlignment="1">
      <alignment/>
    </xf>
    <xf numFmtId="0" fontId="13" fillId="36" borderId="44" xfId="0" applyFont="1" applyFill="1" applyBorder="1" applyAlignment="1">
      <alignment/>
    </xf>
    <xf numFmtId="0" fontId="10" fillId="40" borderId="32" xfId="0" applyFont="1" applyFill="1" applyBorder="1" applyAlignment="1">
      <alignment/>
    </xf>
    <xf numFmtId="0" fontId="1" fillId="0" borderId="0" xfId="0" applyFont="1" applyFill="1" applyAlignment="1">
      <alignment/>
    </xf>
    <xf numFmtId="3" fontId="7" fillId="0" borderId="28" xfId="0" applyNumberFormat="1" applyFont="1" applyFill="1" applyBorder="1" applyAlignment="1">
      <alignment horizontal="left"/>
    </xf>
    <xf numFmtId="0" fontId="4" fillId="39" borderId="31" xfId="0" applyFont="1" applyFill="1" applyBorder="1" applyAlignment="1">
      <alignment/>
    </xf>
    <xf numFmtId="0" fontId="7" fillId="39" borderId="28" xfId="0" applyFont="1" applyFill="1" applyBorder="1" applyAlignment="1">
      <alignment wrapText="1"/>
    </xf>
    <xf numFmtId="3" fontId="7" fillId="39" borderId="28" xfId="0" applyNumberFormat="1" applyFont="1" applyFill="1" applyBorder="1" applyAlignment="1">
      <alignment horizontal="left"/>
    </xf>
    <xf numFmtId="3" fontId="4" fillId="39" borderId="28" xfId="0" applyNumberFormat="1" applyFont="1" applyFill="1" applyBorder="1" applyAlignment="1">
      <alignment horizontal="left"/>
    </xf>
    <xf numFmtId="0" fontId="4" fillId="39" borderId="28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" fontId="8" fillId="0" borderId="45" xfId="0" applyNumberFormat="1" applyFont="1" applyFill="1" applyBorder="1" applyAlignment="1">
      <alignment horizontal="center" wrapText="1"/>
    </xf>
    <xf numFmtId="3" fontId="8" fillId="0" borderId="46" xfId="0" applyNumberFormat="1" applyFont="1" applyFill="1" applyBorder="1" applyAlignment="1">
      <alignment horizontal="center" wrapText="1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2" fillId="0" borderId="49" xfId="0" applyFont="1" applyFill="1" applyBorder="1" applyAlignment="1">
      <alignment horizontal="left"/>
    </xf>
    <xf numFmtId="0" fontId="13" fillId="0" borderId="49" xfId="0" applyFont="1" applyFill="1" applyBorder="1" applyAlignment="1">
      <alignment horizontal="left"/>
    </xf>
    <xf numFmtId="0" fontId="17" fillId="0" borderId="49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0" fontId="16" fillId="0" borderId="49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left" vertical="center"/>
    </xf>
    <xf numFmtId="0" fontId="7" fillId="39" borderId="28" xfId="0" applyFont="1" applyFill="1" applyBorder="1" applyAlignment="1">
      <alignment wrapText="1"/>
    </xf>
    <xf numFmtId="3" fontId="1" fillId="39" borderId="28" xfId="0" applyNumberFormat="1" applyFont="1" applyFill="1" applyBorder="1" applyAlignment="1">
      <alignment/>
    </xf>
    <xf numFmtId="3" fontId="4" fillId="39" borderId="28" xfId="0" applyNumberFormat="1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/>
    </xf>
    <xf numFmtId="43" fontId="80" fillId="0" borderId="0" xfId="0" applyNumberFormat="1" applyFont="1" applyFill="1" applyAlignment="1">
      <alignment/>
    </xf>
    <xf numFmtId="43" fontId="78" fillId="0" borderId="0" xfId="0" applyNumberFormat="1" applyFont="1" applyFill="1" applyAlignment="1">
      <alignment/>
    </xf>
    <xf numFmtId="3" fontId="0" fillId="31" borderId="28" xfId="0" applyNumberFormat="1" applyFont="1" applyFill="1" applyBorder="1" applyAlignment="1">
      <alignment/>
    </xf>
    <xf numFmtId="0" fontId="4" fillId="18" borderId="31" xfId="0" applyFont="1" applyFill="1" applyBorder="1" applyAlignment="1">
      <alignment/>
    </xf>
    <xf numFmtId="3" fontId="8" fillId="18" borderId="28" xfId="0" applyNumberFormat="1" applyFont="1" applyFill="1" applyBorder="1" applyAlignment="1">
      <alignment horizontal="left"/>
    </xf>
    <xf numFmtId="0" fontId="4" fillId="18" borderId="28" xfId="0" applyFont="1" applyFill="1" applyBorder="1" applyAlignment="1">
      <alignment wrapText="1"/>
    </xf>
    <xf numFmtId="3" fontId="1" fillId="18" borderId="28" xfId="0" applyNumberFormat="1" applyFont="1" applyFill="1" applyBorder="1" applyAlignment="1">
      <alignment/>
    </xf>
    <xf numFmtId="0" fontId="7" fillId="18" borderId="28" xfId="0" applyFont="1" applyFill="1" applyBorder="1" applyAlignment="1">
      <alignment wrapText="1"/>
    </xf>
    <xf numFmtId="3" fontId="4" fillId="18" borderId="28" xfId="0" applyNumberFormat="1" applyFont="1" applyFill="1" applyBorder="1" applyAlignment="1">
      <alignment horizontal="left"/>
    </xf>
    <xf numFmtId="43" fontId="81" fillId="0" borderId="0" xfId="0" applyNumberFormat="1" applyFont="1" applyFill="1" applyAlignment="1">
      <alignment/>
    </xf>
    <xf numFmtId="0" fontId="4" fillId="33" borderId="51" xfId="0" applyFont="1" applyFill="1" applyBorder="1" applyAlignment="1">
      <alignment horizontal="center" vertical="center" wrapText="1"/>
    </xf>
    <xf numFmtId="0" fontId="81" fillId="33" borderId="51" xfId="0" applyFont="1" applyFill="1" applyBorder="1" applyAlignment="1">
      <alignment horizontal="center" vertical="center" wrapText="1"/>
    </xf>
    <xf numFmtId="0" fontId="85" fillId="33" borderId="51" xfId="0" applyFont="1" applyFill="1" applyBorder="1" applyAlignment="1">
      <alignment horizontal="center" vertical="center" wrapText="1"/>
    </xf>
    <xf numFmtId="43" fontId="4" fillId="34" borderId="28" xfId="0" applyNumberFormat="1" applyFont="1" applyFill="1" applyBorder="1" applyAlignment="1">
      <alignment/>
    </xf>
    <xf numFmtId="43" fontId="81" fillId="34" borderId="28" xfId="0" applyNumberFormat="1" applyFont="1" applyFill="1" applyBorder="1" applyAlignment="1">
      <alignment/>
    </xf>
    <xf numFmtId="43" fontId="4" fillId="39" borderId="28" xfId="0" applyNumberFormat="1" applyFont="1" applyFill="1" applyBorder="1" applyAlignment="1">
      <alignment/>
    </xf>
    <xf numFmtId="43" fontId="81" fillId="39" borderId="28" xfId="0" applyNumberFormat="1" applyFont="1" applyFill="1" applyBorder="1" applyAlignment="1">
      <alignment/>
    </xf>
    <xf numFmtId="43" fontId="80" fillId="39" borderId="28" xfId="0" applyNumberFormat="1" applyFont="1" applyFill="1" applyBorder="1" applyAlignment="1">
      <alignment/>
    </xf>
    <xf numFmtId="43" fontId="4" fillId="0" borderId="28" xfId="0" applyNumberFormat="1" applyFont="1" applyBorder="1" applyAlignment="1">
      <alignment/>
    </xf>
    <xf numFmtId="43" fontId="80" fillId="0" borderId="28" xfId="0" applyNumberFormat="1" applyFont="1" applyBorder="1" applyAlignment="1">
      <alignment/>
    </xf>
    <xf numFmtId="43" fontId="81" fillId="0" borderId="28" xfId="0" applyNumberFormat="1" applyFont="1" applyBorder="1" applyAlignment="1">
      <alignment/>
    </xf>
    <xf numFmtId="43" fontId="7" fillId="0" borderId="28" xfId="0" applyNumberFormat="1" applyFont="1" applyBorder="1" applyAlignment="1">
      <alignment/>
    </xf>
    <xf numFmtId="43" fontId="78" fillId="0" borderId="28" xfId="0" applyNumberFormat="1" applyFont="1" applyBorder="1" applyAlignment="1">
      <alignment/>
    </xf>
    <xf numFmtId="43" fontId="83" fillId="0" borderId="28" xfId="0" applyNumberFormat="1" applyFont="1" applyBorder="1" applyAlignment="1">
      <alignment/>
    </xf>
    <xf numFmtId="43" fontId="7" fillId="0" borderId="0" xfId="0" applyNumberFormat="1" applyFont="1" applyFill="1" applyAlignment="1">
      <alignment/>
    </xf>
    <xf numFmtId="43" fontId="7" fillId="12" borderId="28" xfId="0" applyNumberFormat="1" applyFont="1" applyFill="1" applyBorder="1" applyAlignment="1">
      <alignment/>
    </xf>
    <xf numFmtId="43" fontId="78" fillId="12" borderId="28" xfId="0" applyNumberFormat="1" applyFont="1" applyFill="1" applyBorder="1" applyAlignment="1">
      <alignment/>
    </xf>
    <xf numFmtId="43" fontId="81" fillId="12" borderId="28" xfId="0" applyNumberFormat="1" applyFont="1" applyFill="1" applyBorder="1" applyAlignment="1">
      <alignment/>
    </xf>
    <xf numFmtId="43" fontId="7" fillId="39" borderId="28" xfId="0" applyNumberFormat="1" applyFont="1" applyFill="1" applyBorder="1" applyAlignment="1">
      <alignment/>
    </xf>
    <xf numFmtId="43" fontId="78" fillId="39" borderId="28" xfId="0" applyNumberFormat="1" applyFont="1" applyFill="1" applyBorder="1" applyAlignment="1">
      <alignment/>
    </xf>
    <xf numFmtId="43" fontId="83" fillId="39" borderId="28" xfId="0" applyNumberFormat="1" applyFont="1" applyFill="1" applyBorder="1" applyAlignment="1">
      <alignment/>
    </xf>
    <xf numFmtId="43" fontId="86" fillId="0" borderId="0" xfId="0" applyNumberFormat="1" applyFont="1" applyFill="1" applyAlignment="1">
      <alignment/>
    </xf>
    <xf numFmtId="43" fontId="4" fillId="18" borderId="28" xfId="0" applyNumberFormat="1" applyFont="1" applyFill="1" applyBorder="1" applyAlignment="1">
      <alignment/>
    </xf>
    <xf numFmtId="43" fontId="78" fillId="18" borderId="28" xfId="0" applyNumberFormat="1" applyFont="1" applyFill="1" applyBorder="1" applyAlignment="1">
      <alignment/>
    </xf>
    <xf numFmtId="43" fontId="83" fillId="18" borderId="28" xfId="0" applyNumberFormat="1" applyFont="1" applyFill="1" applyBorder="1" applyAlignment="1">
      <alignment/>
    </xf>
    <xf numFmtId="43" fontId="81" fillId="18" borderId="28" xfId="0" applyNumberFormat="1" applyFont="1" applyFill="1" applyBorder="1" applyAlignment="1">
      <alignment/>
    </xf>
    <xf numFmtId="43" fontId="7" fillId="18" borderId="28" xfId="0" applyNumberFormat="1" applyFont="1" applyFill="1" applyBorder="1" applyAlignment="1">
      <alignment/>
    </xf>
    <xf numFmtId="43" fontId="80" fillId="18" borderId="28" xfId="0" applyNumberFormat="1" applyFont="1" applyFill="1" applyBorder="1" applyAlignment="1">
      <alignment/>
    </xf>
    <xf numFmtId="43" fontId="7" fillId="0" borderId="52" xfId="0" applyNumberFormat="1" applyFont="1" applyBorder="1" applyAlignment="1">
      <alignment/>
    </xf>
    <xf numFmtId="43" fontId="7" fillId="39" borderId="52" xfId="0" applyNumberFormat="1" applyFont="1" applyFill="1" applyBorder="1" applyAlignment="1">
      <alignment/>
    </xf>
    <xf numFmtId="43" fontId="4" fillId="39" borderId="52" xfId="0" applyNumberFormat="1" applyFont="1" applyFill="1" applyBorder="1" applyAlignment="1">
      <alignment/>
    </xf>
    <xf numFmtId="43" fontId="78" fillId="36" borderId="28" xfId="0" applyNumberFormat="1" applyFont="1" applyFill="1" applyBorder="1" applyAlignment="1">
      <alignment/>
    </xf>
    <xf numFmtId="43" fontId="83" fillId="36" borderId="28" xfId="0" applyNumberFormat="1" applyFont="1" applyFill="1" applyBorder="1" applyAlignment="1">
      <alignment/>
    </xf>
    <xf numFmtId="43" fontId="81" fillId="36" borderId="28" xfId="0" applyNumberFormat="1" applyFont="1" applyFill="1" applyBorder="1" applyAlignment="1">
      <alignment/>
    </xf>
    <xf numFmtId="43" fontId="4" fillId="37" borderId="28" xfId="0" applyNumberFormat="1" applyFont="1" applyFill="1" applyBorder="1" applyAlignment="1">
      <alignment/>
    </xf>
    <xf numFmtId="43" fontId="81" fillId="37" borderId="28" xfId="0" applyNumberFormat="1" applyFont="1" applyFill="1" applyBorder="1" applyAlignment="1">
      <alignment/>
    </xf>
    <xf numFmtId="43" fontId="80" fillId="37" borderId="28" xfId="0" applyNumberFormat="1" applyFont="1" applyFill="1" applyBorder="1" applyAlignment="1">
      <alignment/>
    </xf>
    <xf numFmtId="43" fontId="4" fillId="33" borderId="28" xfId="0" applyNumberFormat="1" applyFont="1" applyFill="1" applyBorder="1" applyAlignment="1">
      <alignment/>
    </xf>
    <xf numFmtId="43" fontId="81" fillId="33" borderId="28" xfId="0" applyNumberFormat="1" applyFont="1" applyFill="1" applyBorder="1" applyAlignment="1">
      <alignment/>
    </xf>
    <xf numFmtId="43" fontId="80" fillId="33" borderId="28" xfId="0" applyNumberFormat="1" applyFont="1" applyFill="1" applyBorder="1" applyAlignment="1">
      <alignment/>
    </xf>
    <xf numFmtId="43" fontId="83" fillId="30" borderId="28" xfId="0" applyNumberFormat="1" applyFont="1" applyFill="1" applyBorder="1" applyAlignment="1">
      <alignment/>
    </xf>
    <xf numFmtId="43" fontId="78" fillId="30" borderId="28" xfId="0" applyNumberFormat="1" applyFont="1" applyFill="1" applyBorder="1" applyAlignment="1">
      <alignment/>
    </xf>
    <xf numFmtId="43" fontId="78" fillId="33" borderId="28" xfId="0" applyNumberFormat="1" applyFont="1" applyFill="1" applyBorder="1" applyAlignment="1">
      <alignment/>
    </xf>
    <xf numFmtId="43" fontId="7" fillId="33" borderId="28" xfId="0" applyNumberFormat="1" applyFont="1" applyFill="1" applyBorder="1" applyAlignment="1">
      <alignment/>
    </xf>
    <xf numFmtId="43" fontId="81" fillId="38" borderId="28" xfId="0" applyNumberFormat="1" applyFont="1" applyFill="1" applyBorder="1" applyAlignment="1">
      <alignment/>
    </xf>
    <xf numFmtId="43" fontId="80" fillId="38" borderId="28" xfId="0" applyNumberFormat="1" applyFont="1" applyFill="1" applyBorder="1" applyAlignment="1">
      <alignment/>
    </xf>
    <xf numFmtId="43" fontId="4" fillId="38" borderId="28" xfId="0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8" fillId="0" borderId="0" xfId="0" applyNumberFormat="1" applyFont="1" applyAlignment="1">
      <alignment/>
    </xf>
    <xf numFmtId="43" fontId="83" fillId="0" borderId="0" xfId="0" applyNumberFormat="1" applyFont="1" applyAlignment="1">
      <alignment/>
    </xf>
    <xf numFmtId="43" fontId="87" fillId="0" borderId="0" xfId="0" applyNumberFormat="1" applyFont="1" applyAlignment="1">
      <alignment/>
    </xf>
    <xf numFmtId="43" fontId="4" fillId="40" borderId="32" xfId="0" applyNumberFormat="1" applyFont="1" applyFill="1" applyBorder="1" applyAlignment="1">
      <alignment/>
    </xf>
    <xf numFmtId="43" fontId="80" fillId="40" borderId="32" xfId="0" applyNumberFormat="1" applyFont="1" applyFill="1" applyBorder="1" applyAlignment="1">
      <alignment/>
    </xf>
    <xf numFmtId="43" fontId="81" fillId="40" borderId="32" xfId="0" applyNumberFormat="1" applyFont="1" applyFill="1" applyBorder="1" applyAlignment="1">
      <alignment/>
    </xf>
    <xf numFmtId="43" fontId="4" fillId="40" borderId="28" xfId="0" applyNumberFormat="1" applyFont="1" applyFill="1" applyBorder="1" applyAlignment="1">
      <alignment/>
    </xf>
    <xf numFmtId="43" fontId="7" fillId="40" borderId="32" xfId="0" applyNumberFormat="1" applyFont="1" applyFill="1" applyBorder="1" applyAlignment="1">
      <alignment/>
    </xf>
    <xf numFmtId="43" fontId="83" fillId="40" borderId="32" xfId="0" applyNumberFormat="1" applyFont="1" applyFill="1" applyBorder="1" applyAlignment="1">
      <alignment/>
    </xf>
    <xf numFmtId="43" fontId="78" fillId="40" borderId="3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8" fillId="0" borderId="0" xfId="0" applyNumberFormat="1" applyFont="1" applyAlignment="1">
      <alignment/>
    </xf>
    <xf numFmtId="0" fontId="4" fillId="0" borderId="53" xfId="0" applyFont="1" applyFill="1" applyBorder="1" applyAlignment="1">
      <alignment/>
    </xf>
    <xf numFmtId="0" fontId="80" fillId="0" borderId="28" xfId="0" applyFont="1" applyFill="1" applyBorder="1" applyAlignment="1">
      <alignment/>
    </xf>
    <xf numFmtId="0" fontId="85" fillId="0" borderId="28" xfId="0" applyFont="1" applyFill="1" applyBorder="1" applyAlignment="1">
      <alignment/>
    </xf>
    <xf numFmtId="3" fontId="81" fillId="31" borderId="40" xfId="0" applyNumberFormat="1" applyFont="1" applyFill="1" applyBorder="1" applyAlignment="1">
      <alignment/>
    </xf>
    <xf numFmtId="43" fontId="81" fillId="31" borderId="52" xfId="0" applyNumberFormat="1" applyFont="1" applyFill="1" applyBorder="1" applyAlignment="1">
      <alignment/>
    </xf>
    <xf numFmtId="43" fontId="81" fillId="31" borderId="28" xfId="0" applyNumberFormat="1" applyFont="1" applyFill="1" applyBorder="1" applyAlignment="1">
      <alignment/>
    </xf>
    <xf numFmtId="3" fontId="81" fillId="31" borderId="28" xfId="0" applyNumberFormat="1" applyFont="1" applyFill="1" applyBorder="1" applyAlignment="1">
      <alignment/>
    </xf>
    <xf numFmtId="43" fontId="85" fillId="31" borderId="28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43" fontId="88" fillId="0" borderId="28" xfId="0" applyNumberFormat="1" applyFont="1" applyBorder="1" applyAlignment="1">
      <alignment/>
    </xf>
    <xf numFmtId="3" fontId="4" fillId="31" borderId="28" xfId="0" applyNumberFormat="1" applyFont="1" applyFill="1" applyBorder="1" applyAlignment="1">
      <alignment/>
    </xf>
    <xf numFmtId="43" fontId="4" fillId="31" borderId="28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43" fontId="85" fillId="0" borderId="28" xfId="0" applyNumberFormat="1" applyFont="1" applyBorder="1" applyAlignment="1">
      <alignment/>
    </xf>
    <xf numFmtId="3" fontId="7" fillId="41" borderId="28" xfId="0" applyNumberFormat="1" applyFont="1" applyFill="1" applyBorder="1" applyAlignment="1">
      <alignment/>
    </xf>
    <xf numFmtId="43" fontId="7" fillId="41" borderId="28" xfId="0" applyNumberFormat="1" applyFont="1" applyFill="1" applyBorder="1" applyAlignment="1">
      <alignment/>
    </xf>
    <xf numFmtId="3" fontId="7" fillId="39" borderId="28" xfId="0" applyNumberFormat="1" applyFont="1" applyFill="1" applyBorder="1" applyAlignment="1">
      <alignment/>
    </xf>
    <xf numFmtId="43" fontId="88" fillId="39" borderId="28" xfId="0" applyNumberFormat="1" applyFont="1" applyFill="1" applyBorder="1" applyAlignment="1">
      <alignment/>
    </xf>
    <xf numFmtId="3" fontId="4" fillId="42" borderId="28" xfId="0" applyNumberFormat="1" applyFont="1" applyFill="1" applyBorder="1" applyAlignment="1">
      <alignment/>
    </xf>
    <xf numFmtId="43" fontId="4" fillId="17" borderId="28" xfId="0" applyNumberFormat="1" applyFont="1" applyFill="1" applyBorder="1" applyAlignment="1">
      <alignment/>
    </xf>
    <xf numFmtId="3" fontId="4" fillId="17" borderId="28" xfId="0" applyNumberFormat="1" applyFont="1" applyFill="1" applyBorder="1" applyAlignment="1">
      <alignment/>
    </xf>
    <xf numFmtId="43" fontId="85" fillId="17" borderId="28" xfId="0" applyNumberFormat="1" applyFont="1" applyFill="1" applyBorder="1" applyAlignment="1">
      <alignment/>
    </xf>
    <xf numFmtId="43" fontId="81" fillId="17" borderId="28" xfId="0" applyNumberFormat="1" applyFont="1" applyFill="1" applyBorder="1" applyAlignment="1">
      <alignment/>
    </xf>
    <xf numFmtId="0" fontId="4" fillId="39" borderId="10" xfId="0" applyFont="1" applyFill="1" applyBorder="1" applyAlignment="1">
      <alignment horizontal="left"/>
    </xf>
    <xf numFmtId="43" fontId="7" fillId="17" borderId="28" xfId="0" applyNumberFormat="1" applyFont="1" applyFill="1" applyBorder="1" applyAlignment="1">
      <alignment/>
    </xf>
    <xf numFmtId="3" fontId="7" fillId="17" borderId="28" xfId="0" applyNumberFormat="1" applyFont="1" applyFill="1" applyBorder="1" applyAlignment="1">
      <alignment/>
    </xf>
    <xf numFmtId="43" fontId="88" fillId="17" borderId="28" xfId="0" applyNumberFormat="1" applyFont="1" applyFill="1" applyBorder="1" applyAlignment="1">
      <alignment/>
    </xf>
    <xf numFmtId="43" fontId="83" fillId="17" borderId="28" xfId="0" applyNumberFormat="1" applyFont="1" applyFill="1" applyBorder="1" applyAlignment="1">
      <alignment/>
    </xf>
    <xf numFmtId="0" fontId="4" fillId="38" borderId="31" xfId="0" applyFont="1" applyFill="1" applyBorder="1" applyAlignment="1">
      <alignment horizontal="left"/>
    </xf>
    <xf numFmtId="0" fontId="7" fillId="38" borderId="28" xfId="0" applyFont="1" applyFill="1" applyBorder="1" applyAlignment="1">
      <alignment/>
    </xf>
    <xf numFmtId="0" fontId="4" fillId="38" borderId="53" xfId="0" applyFont="1" applyFill="1" applyBorder="1" applyAlignment="1">
      <alignment horizontal="left"/>
    </xf>
    <xf numFmtId="0" fontId="4" fillId="40" borderId="54" xfId="0" applyFont="1" applyFill="1" applyBorder="1" applyAlignment="1">
      <alignment horizontal="left"/>
    </xf>
    <xf numFmtId="3" fontId="4" fillId="40" borderId="28" xfId="0" applyNumberFormat="1" applyFont="1" applyFill="1" applyBorder="1" applyAlignment="1">
      <alignment/>
    </xf>
    <xf numFmtId="43" fontId="85" fillId="40" borderId="28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43" fontId="88" fillId="0" borderId="0" xfId="0" applyNumberFormat="1" applyFont="1" applyAlignment="1">
      <alignment/>
    </xf>
    <xf numFmtId="43" fontId="88" fillId="0" borderId="0" xfId="0" applyNumberFormat="1" applyFont="1" applyFill="1" applyAlignment="1">
      <alignment/>
    </xf>
    <xf numFmtId="43" fontId="8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43" fontId="89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80" fillId="33" borderId="51" xfId="0" applyFont="1" applyFill="1" applyBorder="1" applyAlignment="1">
      <alignment horizontal="center" vertical="center" wrapText="1"/>
    </xf>
    <xf numFmtId="43" fontId="81" fillId="40" borderId="55" xfId="0" applyNumberFormat="1" applyFont="1" applyFill="1" applyBorder="1" applyAlignment="1">
      <alignment/>
    </xf>
    <xf numFmtId="43" fontId="83" fillId="0" borderId="56" xfId="0" applyNumberFormat="1" applyFont="1" applyBorder="1" applyAlignment="1">
      <alignment/>
    </xf>
    <xf numFmtId="0" fontId="7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43" fontId="81" fillId="31" borderId="59" xfId="0" applyNumberFormat="1" applyFont="1" applyFill="1" applyBorder="1" applyAlignment="1">
      <alignment/>
    </xf>
    <xf numFmtId="43" fontId="83" fillId="0" borderId="60" xfId="0" applyNumberFormat="1" applyFont="1" applyBorder="1" applyAlignment="1">
      <alignment/>
    </xf>
    <xf numFmtId="0" fontId="4" fillId="0" borderId="61" xfId="0" applyFont="1" applyFill="1" applyBorder="1" applyAlignment="1">
      <alignment/>
    </xf>
    <xf numFmtId="43" fontId="81" fillId="31" borderId="62" xfId="0" applyNumberFormat="1" applyFont="1" applyFill="1" applyBorder="1" applyAlignment="1">
      <alignment/>
    </xf>
    <xf numFmtId="43" fontId="83" fillId="0" borderId="63" xfId="0" applyNumberFormat="1" applyFont="1" applyBorder="1" applyAlignment="1">
      <alignment/>
    </xf>
    <xf numFmtId="43" fontId="90" fillId="31" borderId="64" xfId="0" applyNumberFormat="1" applyFont="1" applyFill="1" applyBorder="1" applyAlignment="1">
      <alignment/>
    </xf>
    <xf numFmtId="43" fontId="91" fillId="0" borderId="64" xfId="0" applyNumberFormat="1" applyFont="1" applyBorder="1" applyAlignment="1">
      <alignment/>
    </xf>
    <xf numFmtId="43" fontId="91" fillId="39" borderId="64" xfId="0" applyNumberFormat="1" applyFont="1" applyFill="1" applyBorder="1" applyAlignment="1">
      <alignment/>
    </xf>
    <xf numFmtId="43" fontId="90" fillId="17" borderId="64" xfId="0" applyNumberFormat="1" applyFont="1" applyFill="1" applyBorder="1" applyAlignment="1">
      <alignment/>
    </xf>
    <xf numFmtId="43" fontId="90" fillId="40" borderId="64" xfId="0" applyNumberFormat="1" applyFont="1" applyFill="1" applyBorder="1" applyAlignment="1">
      <alignment/>
    </xf>
    <xf numFmtId="43" fontId="92" fillId="0" borderId="64" xfId="0" applyNumberFormat="1" applyFont="1" applyBorder="1" applyAlignment="1">
      <alignment/>
    </xf>
    <xf numFmtId="43" fontId="93" fillId="0" borderId="64" xfId="0" applyNumberFormat="1" applyFont="1" applyBorder="1" applyAlignment="1">
      <alignment/>
    </xf>
    <xf numFmtId="43" fontId="92" fillId="39" borderId="64" xfId="0" applyNumberFormat="1" applyFont="1" applyFill="1" applyBorder="1" applyAlignment="1">
      <alignment/>
    </xf>
    <xf numFmtId="43" fontId="92" fillId="17" borderId="64" xfId="0" applyNumberFormat="1" applyFont="1" applyFill="1" applyBorder="1" applyAlignment="1">
      <alignment/>
    </xf>
    <xf numFmtId="43" fontId="92" fillId="0" borderId="0" xfId="0" applyNumberFormat="1" applyFont="1" applyAlignment="1">
      <alignment/>
    </xf>
    <xf numFmtId="43" fontId="92" fillId="0" borderId="0" xfId="0" applyNumberFormat="1" applyFont="1" applyFill="1" applyAlignment="1">
      <alignment/>
    </xf>
    <xf numFmtId="0" fontId="90" fillId="0" borderId="64" xfId="0" applyFont="1" applyFill="1" applyBorder="1" applyAlignment="1">
      <alignment/>
    </xf>
    <xf numFmtId="43" fontId="92" fillId="0" borderId="28" xfId="0" applyNumberFormat="1" applyFont="1" applyBorder="1" applyAlignment="1">
      <alignment/>
    </xf>
    <xf numFmtId="43" fontId="92" fillId="17" borderId="28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43" fontId="91" fillId="0" borderId="28" xfId="0" applyNumberFormat="1" applyFont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 horizontal="left"/>
    </xf>
    <xf numFmtId="3" fontId="7" fillId="0" borderId="65" xfId="0" applyNumberFormat="1" applyFont="1" applyFill="1" applyBorder="1" applyAlignment="1">
      <alignment horizontal="left"/>
    </xf>
    <xf numFmtId="0" fontId="7" fillId="0" borderId="65" xfId="0" applyFont="1" applyFill="1" applyBorder="1" applyAlignment="1">
      <alignment/>
    </xf>
    <xf numFmtId="3" fontId="7" fillId="39" borderId="11" xfId="0" applyNumberFormat="1" applyFont="1" applyFill="1" applyBorder="1" applyAlignment="1">
      <alignment horizontal="left"/>
    </xf>
    <xf numFmtId="0" fontId="7" fillId="39" borderId="12" xfId="0" applyFont="1" applyFill="1" applyBorder="1" applyAlignment="1">
      <alignment horizontal="left"/>
    </xf>
    <xf numFmtId="0" fontId="7" fillId="39" borderId="10" xfId="0" applyFont="1" applyFill="1" applyBorder="1" applyAlignment="1">
      <alignment horizontal="left"/>
    </xf>
    <xf numFmtId="43" fontId="91" fillId="17" borderId="28" xfId="0" applyNumberFormat="1" applyFont="1" applyFill="1" applyBorder="1" applyAlignment="1">
      <alignment/>
    </xf>
    <xf numFmtId="43" fontId="90" fillId="40" borderId="28" xfId="0" applyNumberFormat="1" applyFont="1" applyFill="1" applyBorder="1" applyAlignment="1">
      <alignment/>
    </xf>
    <xf numFmtId="43" fontId="91" fillId="0" borderId="0" xfId="0" applyNumberFormat="1" applyFont="1" applyAlignment="1">
      <alignment/>
    </xf>
    <xf numFmtId="43" fontId="81" fillId="40" borderId="28" xfId="0" applyNumberFormat="1" applyFont="1" applyFill="1" applyBorder="1" applyAlignment="1">
      <alignment/>
    </xf>
    <xf numFmtId="0" fontId="7" fillId="39" borderId="65" xfId="0" applyFont="1" applyFill="1" applyBorder="1" applyAlignment="1">
      <alignment horizontal="left"/>
    </xf>
    <xf numFmtId="0" fontId="94" fillId="33" borderId="66" xfId="0" applyFont="1" applyFill="1" applyBorder="1" applyAlignment="1">
      <alignment horizontal="center" vertical="center" wrapText="1"/>
    </xf>
    <xf numFmtId="0" fontId="95" fillId="0" borderId="67" xfId="0" applyFont="1" applyBorder="1" applyAlignment="1">
      <alignment/>
    </xf>
    <xf numFmtId="43" fontId="94" fillId="34" borderId="68" xfId="0" applyNumberFormat="1" applyFont="1" applyFill="1" applyBorder="1" applyAlignment="1">
      <alignment/>
    </xf>
    <xf numFmtId="43" fontId="94" fillId="39" borderId="68" xfId="0" applyNumberFormat="1" applyFont="1" applyFill="1" applyBorder="1" applyAlignment="1">
      <alignment/>
    </xf>
    <xf numFmtId="43" fontId="94" fillId="0" borderId="68" xfId="0" applyNumberFormat="1" applyFont="1" applyBorder="1" applyAlignment="1">
      <alignment/>
    </xf>
    <xf numFmtId="43" fontId="81" fillId="0" borderId="68" xfId="0" applyNumberFormat="1" applyFont="1" applyBorder="1" applyAlignment="1">
      <alignment/>
    </xf>
    <xf numFmtId="43" fontId="83" fillId="0" borderId="68" xfId="0" applyNumberFormat="1" applyFont="1" applyBorder="1" applyAlignment="1">
      <alignment/>
    </xf>
    <xf numFmtId="43" fontId="81" fillId="12" borderId="68" xfId="0" applyNumberFormat="1" applyFont="1" applyFill="1" applyBorder="1" applyAlignment="1">
      <alignment/>
    </xf>
    <xf numFmtId="43" fontId="81" fillId="39" borderId="68" xfId="0" applyNumberFormat="1" applyFont="1" applyFill="1" applyBorder="1" applyAlignment="1">
      <alignment/>
    </xf>
    <xf numFmtId="43" fontId="83" fillId="39" borderId="68" xfId="0" applyNumberFormat="1" applyFont="1" applyFill="1" applyBorder="1" applyAlignment="1">
      <alignment/>
    </xf>
    <xf numFmtId="43" fontId="81" fillId="34" borderId="68" xfId="0" applyNumberFormat="1" applyFont="1" applyFill="1" applyBorder="1" applyAlignment="1">
      <alignment/>
    </xf>
    <xf numFmtId="43" fontId="81" fillId="0" borderId="67" xfId="0" applyNumberFormat="1" applyFont="1" applyFill="1" applyBorder="1" applyAlignment="1">
      <alignment/>
    </xf>
    <xf numFmtId="43" fontId="83" fillId="18" borderId="68" xfId="0" applyNumberFormat="1" applyFont="1" applyFill="1" applyBorder="1" applyAlignment="1">
      <alignment/>
    </xf>
    <xf numFmtId="43" fontId="81" fillId="18" borderId="68" xfId="0" applyNumberFormat="1" applyFont="1" applyFill="1" applyBorder="1" applyAlignment="1">
      <alignment/>
    </xf>
    <xf numFmtId="43" fontId="81" fillId="36" borderId="68" xfId="0" applyNumberFormat="1" applyFont="1" applyFill="1" applyBorder="1" applyAlignment="1">
      <alignment/>
    </xf>
    <xf numFmtId="43" fontId="83" fillId="36" borderId="68" xfId="0" applyNumberFormat="1" applyFont="1" applyFill="1" applyBorder="1" applyAlignment="1">
      <alignment/>
    </xf>
    <xf numFmtId="43" fontId="81" fillId="37" borderId="68" xfId="0" applyNumberFormat="1" applyFont="1" applyFill="1" applyBorder="1" applyAlignment="1">
      <alignment/>
    </xf>
    <xf numFmtId="43" fontId="83" fillId="30" borderId="68" xfId="0" applyNumberFormat="1" applyFont="1" applyFill="1" applyBorder="1" applyAlignment="1">
      <alignment/>
    </xf>
    <xf numFmtId="43" fontId="81" fillId="33" borderId="68" xfId="0" applyNumberFormat="1" applyFont="1" applyFill="1" applyBorder="1" applyAlignment="1">
      <alignment/>
    </xf>
    <xf numFmtId="43" fontId="81" fillId="38" borderId="68" xfId="0" applyNumberFormat="1" applyFont="1" applyFill="1" applyBorder="1" applyAlignment="1">
      <alignment/>
    </xf>
    <xf numFmtId="43" fontId="83" fillId="0" borderId="67" xfId="0" applyNumberFormat="1" applyFont="1" applyBorder="1" applyAlignment="1">
      <alignment/>
    </xf>
    <xf numFmtId="43" fontId="81" fillId="40" borderId="69" xfId="0" applyNumberFormat="1" applyFont="1" applyFill="1" applyBorder="1" applyAlignment="1">
      <alignment/>
    </xf>
    <xf numFmtId="43" fontId="83" fillId="40" borderId="69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43" fontId="7" fillId="0" borderId="28" xfId="0" applyNumberFormat="1" applyFont="1" applyFill="1" applyBorder="1" applyAlignment="1">
      <alignment/>
    </xf>
    <xf numFmtId="43" fontId="78" fillId="0" borderId="28" xfId="0" applyNumberFormat="1" applyFont="1" applyFill="1" applyBorder="1" applyAlignment="1">
      <alignment/>
    </xf>
    <xf numFmtId="43" fontId="81" fillId="0" borderId="28" xfId="0" applyNumberFormat="1" applyFont="1" applyFill="1" applyBorder="1" applyAlignment="1">
      <alignment/>
    </xf>
    <xf numFmtId="43" fontId="81" fillId="0" borderId="68" xfId="0" applyNumberFormat="1" applyFont="1" applyFill="1" applyBorder="1" applyAlignment="1">
      <alignment/>
    </xf>
    <xf numFmtId="0" fontId="81" fillId="12" borderId="31" xfId="0" applyFont="1" applyFill="1" applyBorder="1" applyAlignment="1">
      <alignment/>
    </xf>
    <xf numFmtId="3" fontId="96" fillId="12" borderId="28" xfId="0" applyNumberFormat="1" applyFont="1" applyFill="1" applyBorder="1" applyAlignment="1">
      <alignment horizontal="left"/>
    </xf>
    <xf numFmtId="0" fontId="81" fillId="12" borderId="28" xfId="0" applyFont="1" applyFill="1" applyBorder="1" applyAlignment="1">
      <alignment wrapText="1"/>
    </xf>
    <xf numFmtId="3" fontId="76" fillId="12" borderId="28" xfId="0" applyNumberFormat="1" applyFont="1" applyFill="1" applyBorder="1" applyAlignment="1">
      <alignment/>
    </xf>
    <xf numFmtId="43" fontId="83" fillId="12" borderId="52" xfId="0" applyNumberFormat="1" applyFont="1" applyFill="1" applyBorder="1" applyAlignment="1">
      <alignment/>
    </xf>
    <xf numFmtId="43" fontId="83" fillId="12" borderId="28" xfId="0" applyNumberFormat="1" applyFont="1" applyFill="1" applyBorder="1" applyAlignment="1">
      <alignment/>
    </xf>
    <xf numFmtId="43" fontId="83" fillId="12" borderId="68" xfId="0" applyNumberFormat="1" applyFont="1" applyFill="1" applyBorder="1" applyAlignment="1">
      <alignment/>
    </xf>
    <xf numFmtId="0" fontId="86" fillId="33" borderId="70" xfId="0" applyFont="1" applyFill="1" applyBorder="1" applyAlignment="1">
      <alignment horizontal="center" vertical="center" wrapText="1"/>
    </xf>
    <xf numFmtId="43" fontId="86" fillId="34" borderId="40" xfId="0" applyNumberFormat="1" applyFont="1" applyFill="1" applyBorder="1" applyAlignment="1">
      <alignment/>
    </xf>
    <xf numFmtId="43" fontId="86" fillId="39" borderId="40" xfId="0" applyNumberFormat="1" applyFont="1" applyFill="1" applyBorder="1" applyAlignment="1">
      <alignment/>
    </xf>
    <xf numFmtId="43" fontId="86" fillId="0" borderId="40" xfId="0" applyNumberFormat="1" applyFont="1" applyBorder="1" applyAlignment="1">
      <alignment/>
    </xf>
    <xf numFmtId="43" fontId="87" fillId="0" borderId="40" xfId="0" applyNumberFormat="1" applyFont="1" applyBorder="1" applyAlignment="1">
      <alignment/>
    </xf>
    <xf numFmtId="43" fontId="87" fillId="12" borderId="40" xfId="0" applyNumberFormat="1" applyFont="1" applyFill="1" applyBorder="1" applyAlignment="1">
      <alignment/>
    </xf>
    <xf numFmtId="43" fontId="87" fillId="0" borderId="40" xfId="0" applyNumberFormat="1" applyFont="1" applyFill="1" applyBorder="1" applyAlignment="1">
      <alignment/>
    </xf>
    <xf numFmtId="43" fontId="87" fillId="39" borderId="40" xfId="0" applyNumberFormat="1" applyFont="1" applyFill="1" applyBorder="1" applyAlignment="1">
      <alignment/>
    </xf>
    <xf numFmtId="43" fontId="87" fillId="18" borderId="40" xfId="0" applyNumberFormat="1" applyFont="1" applyFill="1" applyBorder="1" applyAlignment="1">
      <alignment/>
    </xf>
    <xf numFmtId="43" fontId="86" fillId="18" borderId="40" xfId="0" applyNumberFormat="1" applyFont="1" applyFill="1" applyBorder="1" applyAlignment="1">
      <alignment/>
    </xf>
    <xf numFmtId="43" fontId="83" fillId="12" borderId="40" xfId="0" applyNumberFormat="1" applyFont="1" applyFill="1" applyBorder="1" applyAlignment="1">
      <alignment/>
    </xf>
    <xf numFmtId="43" fontId="86" fillId="36" borderId="40" xfId="0" applyNumberFormat="1" applyFont="1" applyFill="1" applyBorder="1" applyAlignment="1">
      <alignment/>
    </xf>
    <xf numFmtId="43" fontId="87" fillId="36" borderId="40" xfId="0" applyNumberFormat="1" applyFont="1" applyFill="1" applyBorder="1" applyAlignment="1">
      <alignment/>
    </xf>
    <xf numFmtId="43" fontId="86" fillId="37" borderId="40" xfId="0" applyNumberFormat="1" applyFont="1" applyFill="1" applyBorder="1" applyAlignment="1">
      <alignment/>
    </xf>
    <xf numFmtId="43" fontId="87" fillId="30" borderId="40" xfId="0" applyNumberFormat="1" applyFont="1" applyFill="1" applyBorder="1" applyAlignment="1">
      <alignment/>
    </xf>
    <xf numFmtId="43" fontId="87" fillId="33" borderId="40" xfId="0" applyNumberFormat="1" applyFont="1" applyFill="1" applyBorder="1" applyAlignment="1">
      <alignment/>
    </xf>
    <xf numFmtId="43" fontId="86" fillId="38" borderId="40" xfId="0" applyNumberFormat="1" applyFont="1" applyFill="1" applyBorder="1" applyAlignment="1">
      <alignment/>
    </xf>
    <xf numFmtId="43" fontId="86" fillId="40" borderId="71" xfId="0" applyNumberFormat="1" applyFont="1" applyFill="1" applyBorder="1" applyAlignment="1">
      <alignment/>
    </xf>
    <xf numFmtId="43" fontId="87" fillId="40" borderId="71" xfId="0" applyNumberFormat="1" applyFont="1" applyFill="1" applyBorder="1" applyAlignment="1">
      <alignment/>
    </xf>
    <xf numFmtId="0" fontId="4" fillId="33" borderId="72" xfId="0" applyFont="1" applyFill="1" applyBorder="1" applyAlignment="1">
      <alignment horizontal="center" vertical="center" wrapText="1"/>
    </xf>
    <xf numFmtId="43" fontId="4" fillId="34" borderId="52" xfId="0" applyNumberFormat="1" applyFont="1" applyFill="1" applyBorder="1" applyAlignment="1">
      <alignment/>
    </xf>
    <xf numFmtId="43" fontId="4" fillId="0" borderId="52" xfId="0" applyNumberFormat="1" applyFont="1" applyBorder="1" applyAlignment="1">
      <alignment/>
    </xf>
    <xf numFmtId="43" fontId="81" fillId="0" borderId="52" xfId="0" applyNumberFormat="1" applyFont="1" applyBorder="1" applyAlignment="1">
      <alignment/>
    </xf>
    <xf numFmtId="43" fontId="7" fillId="12" borderId="52" xfId="0" applyNumberFormat="1" applyFont="1" applyFill="1" applyBorder="1" applyAlignment="1">
      <alignment/>
    </xf>
    <xf numFmtId="43" fontId="7" fillId="0" borderId="52" xfId="0" applyNumberFormat="1" applyFont="1" applyFill="1" applyBorder="1" applyAlignment="1">
      <alignment/>
    </xf>
    <xf numFmtId="43" fontId="4" fillId="18" borderId="52" xfId="0" applyNumberFormat="1" applyFont="1" applyFill="1" applyBorder="1" applyAlignment="1">
      <alignment/>
    </xf>
    <xf numFmtId="43" fontId="4" fillId="37" borderId="52" xfId="0" applyNumberFormat="1" applyFont="1" applyFill="1" applyBorder="1" applyAlignment="1">
      <alignment/>
    </xf>
    <xf numFmtId="43" fontId="83" fillId="30" borderId="52" xfId="0" applyNumberFormat="1" applyFont="1" applyFill="1" applyBorder="1" applyAlignment="1">
      <alignment/>
    </xf>
    <xf numFmtId="43" fontId="7" fillId="33" borderId="52" xfId="0" applyNumberFormat="1" applyFont="1" applyFill="1" applyBorder="1" applyAlignment="1">
      <alignment/>
    </xf>
    <xf numFmtId="43" fontId="4" fillId="38" borderId="52" xfId="0" applyNumberFormat="1" applyFont="1" applyFill="1" applyBorder="1" applyAlignment="1">
      <alignment/>
    </xf>
    <xf numFmtId="43" fontId="4" fillId="40" borderId="73" xfId="0" applyNumberFormat="1" applyFont="1" applyFill="1" applyBorder="1" applyAlignment="1">
      <alignment/>
    </xf>
    <xf numFmtId="43" fontId="7" fillId="40" borderId="73" xfId="0" applyNumberFormat="1" applyFont="1" applyFill="1" applyBorder="1" applyAlignment="1">
      <alignment/>
    </xf>
    <xf numFmtId="0" fontId="90" fillId="33" borderId="74" xfId="0" applyFont="1" applyFill="1" applyBorder="1" applyAlignment="1">
      <alignment horizontal="center" vertical="center" wrapText="1"/>
    </xf>
    <xf numFmtId="0" fontId="84" fillId="0" borderId="75" xfId="0" applyFont="1" applyBorder="1" applyAlignment="1">
      <alignment/>
    </xf>
    <xf numFmtId="43" fontId="81" fillId="34" borderId="76" xfId="0" applyNumberFormat="1" applyFont="1" applyFill="1" applyBorder="1" applyAlignment="1">
      <alignment/>
    </xf>
    <xf numFmtId="43" fontId="81" fillId="39" borderId="76" xfId="0" applyNumberFormat="1" applyFont="1" applyFill="1" applyBorder="1" applyAlignment="1">
      <alignment/>
    </xf>
    <xf numFmtId="43" fontId="81" fillId="0" borderId="76" xfId="0" applyNumberFormat="1" applyFont="1" applyBorder="1" applyAlignment="1">
      <alignment/>
    </xf>
    <xf numFmtId="43" fontId="83" fillId="0" borderId="76" xfId="0" applyNumberFormat="1" applyFont="1" applyBorder="1" applyAlignment="1">
      <alignment/>
    </xf>
    <xf numFmtId="43" fontId="81" fillId="12" borderId="76" xfId="0" applyNumberFormat="1" applyFont="1" applyFill="1" applyBorder="1" applyAlignment="1">
      <alignment/>
    </xf>
    <xf numFmtId="43" fontId="83" fillId="0" borderId="76" xfId="0" applyNumberFormat="1" applyFont="1" applyFill="1" applyBorder="1" applyAlignment="1">
      <alignment/>
    </xf>
    <xf numFmtId="43" fontId="83" fillId="39" borderId="76" xfId="0" applyNumberFormat="1" applyFont="1" applyFill="1" applyBorder="1" applyAlignment="1">
      <alignment/>
    </xf>
    <xf numFmtId="43" fontId="81" fillId="0" borderId="75" xfId="0" applyNumberFormat="1" applyFont="1" applyFill="1" applyBorder="1" applyAlignment="1">
      <alignment/>
    </xf>
    <xf numFmtId="43" fontId="81" fillId="18" borderId="76" xfId="0" applyNumberFormat="1" applyFont="1" applyFill="1" applyBorder="1" applyAlignment="1">
      <alignment/>
    </xf>
    <xf numFmtId="43" fontId="81" fillId="36" borderId="76" xfId="0" applyNumberFormat="1" applyFont="1" applyFill="1" applyBorder="1" applyAlignment="1">
      <alignment/>
    </xf>
    <xf numFmtId="43" fontId="83" fillId="36" borderId="76" xfId="0" applyNumberFormat="1" applyFont="1" applyFill="1" applyBorder="1" applyAlignment="1">
      <alignment/>
    </xf>
    <xf numFmtId="43" fontId="81" fillId="37" borderId="76" xfId="0" applyNumberFormat="1" applyFont="1" applyFill="1" applyBorder="1" applyAlignment="1">
      <alignment/>
    </xf>
    <xf numFmtId="43" fontId="83" fillId="30" borderId="76" xfId="0" applyNumberFormat="1" applyFont="1" applyFill="1" applyBorder="1" applyAlignment="1">
      <alignment/>
    </xf>
    <xf numFmtId="43" fontId="83" fillId="33" borderId="76" xfId="0" applyNumberFormat="1" applyFont="1" applyFill="1" applyBorder="1" applyAlignment="1">
      <alignment/>
    </xf>
    <xf numFmtId="43" fontId="81" fillId="38" borderId="76" xfId="0" applyNumberFormat="1" applyFont="1" applyFill="1" applyBorder="1" applyAlignment="1">
      <alignment/>
    </xf>
    <xf numFmtId="43" fontId="83" fillId="0" borderId="75" xfId="0" applyNumberFormat="1" applyFont="1" applyBorder="1" applyAlignment="1">
      <alignment/>
    </xf>
    <xf numFmtId="43" fontId="80" fillId="39" borderId="52" xfId="0" applyNumberFormat="1" applyFont="1" applyFill="1" applyBorder="1" applyAlignment="1">
      <alignment/>
    </xf>
    <xf numFmtId="43" fontId="81" fillId="39" borderId="52" xfId="0" applyNumberFormat="1" applyFont="1" applyFill="1" applyBorder="1" applyAlignment="1">
      <alignment/>
    </xf>
    <xf numFmtId="43" fontId="83" fillId="0" borderId="52" xfId="0" applyNumberFormat="1" applyFont="1" applyBorder="1" applyAlignment="1">
      <alignment/>
    </xf>
    <xf numFmtId="43" fontId="81" fillId="34" borderId="52" xfId="0" applyNumberFormat="1" applyFont="1" applyFill="1" applyBorder="1" applyAlignment="1">
      <alignment/>
    </xf>
    <xf numFmtId="0" fontId="83" fillId="0" borderId="28" xfId="0" applyFont="1" applyFill="1" applyBorder="1" applyAlignment="1">
      <alignment horizontal="left"/>
    </xf>
    <xf numFmtId="0" fontId="83" fillId="0" borderId="28" xfId="0" applyFont="1" applyFill="1" applyBorder="1" applyAlignment="1">
      <alignment/>
    </xf>
    <xf numFmtId="43" fontId="4" fillId="12" borderId="28" xfId="0" applyNumberFormat="1" applyFont="1" applyFill="1" applyBorder="1" applyAlignment="1">
      <alignment/>
    </xf>
    <xf numFmtId="43" fontId="83" fillId="0" borderId="0" xfId="0" applyNumberFormat="1" applyFont="1" applyBorder="1" applyAlignment="1">
      <alignment/>
    </xf>
    <xf numFmtId="43" fontId="8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3" fontId="83" fillId="0" borderId="0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3" fontId="9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3" fillId="0" borderId="0" xfId="0" applyFont="1" applyFill="1" applyBorder="1" applyAlignment="1">
      <alignment/>
    </xf>
    <xf numFmtId="0" fontId="83" fillId="39" borderId="0" xfId="0" applyFont="1" applyFill="1" applyAlignment="1">
      <alignment/>
    </xf>
    <xf numFmtId="43" fontId="83" fillId="40" borderId="73" xfId="0" applyNumberFormat="1" applyFont="1" applyFill="1" applyBorder="1" applyAlignment="1">
      <alignment/>
    </xf>
    <xf numFmtId="0" fontId="4" fillId="33" borderId="77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72"/>
  <sheetViews>
    <sheetView tabSelected="1" zoomScaleSheetLayoutView="100" zoomScalePageLayoutView="0" workbookViewId="0" topLeftCell="A1">
      <pane ySplit="5" topLeftCell="A57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8.00390625" style="16" customWidth="1"/>
    <col min="2" max="2" width="56.8515625" style="15" customWidth="1"/>
    <col min="3" max="3" width="10.140625" style="15" hidden="1" customWidth="1"/>
    <col min="4" max="4" width="12.8515625" style="15" hidden="1" customWidth="1"/>
    <col min="5" max="5" width="0.13671875" style="15" hidden="1" customWidth="1"/>
    <col min="6" max="6" width="9.8515625" style="15" hidden="1" customWidth="1"/>
    <col min="7" max="7" width="12.8515625" style="15" customWidth="1"/>
    <col min="8" max="8" width="13.28125" style="15" customWidth="1"/>
    <col min="9" max="9" width="5.00390625" style="15" hidden="1" customWidth="1"/>
    <col min="10" max="10" width="12.140625" style="15" customWidth="1"/>
    <col min="11" max="11" width="10.7109375" style="15" hidden="1" customWidth="1"/>
    <col min="12" max="12" width="12.00390625" style="15" customWidth="1"/>
    <col min="13" max="13" width="13.7109375" style="15" customWidth="1"/>
    <col min="14" max="14" width="13.8515625" style="15" customWidth="1"/>
    <col min="15" max="15" width="12.8515625" style="15" customWidth="1"/>
    <col min="16" max="16384" width="9.140625" style="15" customWidth="1"/>
  </cols>
  <sheetData>
    <row r="1" spans="1:8" ht="12.75">
      <c r="A1" s="17"/>
      <c r="B1" s="18"/>
      <c r="C1" s="18"/>
      <c r="D1" s="43"/>
      <c r="E1" s="43"/>
      <c r="F1" s="18"/>
      <c r="G1" s="18"/>
      <c r="H1" s="18"/>
    </row>
    <row r="2" spans="1:8" s="2" customFormat="1" ht="30" customHeight="1">
      <c r="A2" s="42"/>
      <c r="B2" s="142" t="s">
        <v>355</v>
      </c>
      <c r="C2" s="49"/>
      <c r="D2" s="43"/>
      <c r="E2" s="43"/>
      <c r="F2" s="43"/>
      <c r="G2" s="42"/>
      <c r="H2" s="43"/>
    </row>
    <row r="3" spans="1:17" s="2" customFormat="1" ht="39.75" customHeight="1">
      <c r="A3" s="42"/>
      <c r="B3" s="171" t="s">
        <v>98</v>
      </c>
      <c r="C3" s="172"/>
      <c r="D3" s="43"/>
      <c r="E3" s="43"/>
      <c r="F3" s="43"/>
      <c r="G3" s="42"/>
      <c r="H3" s="43"/>
      <c r="P3" s="43"/>
      <c r="Q3" s="43"/>
    </row>
    <row r="4" spans="1:17" s="4" customFormat="1" ht="13.5" customHeight="1" thickBot="1">
      <c r="A4" s="195"/>
      <c r="B4" s="174"/>
      <c r="C4" s="175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536"/>
      <c r="O4" s="537"/>
      <c r="P4" s="192"/>
      <c r="Q4" s="192"/>
    </row>
    <row r="5" spans="1:32" s="4" customFormat="1" ht="34.5" customHeight="1" thickTop="1">
      <c r="A5" s="194" t="s">
        <v>216</v>
      </c>
      <c r="B5" s="173"/>
      <c r="C5" s="193" t="s">
        <v>152</v>
      </c>
      <c r="D5" s="289" t="s">
        <v>280</v>
      </c>
      <c r="E5" s="289" t="s">
        <v>181</v>
      </c>
      <c r="F5" s="289" t="s">
        <v>153</v>
      </c>
      <c r="G5" s="290" t="s">
        <v>281</v>
      </c>
      <c r="H5" s="289" t="s">
        <v>282</v>
      </c>
      <c r="I5" s="289" t="s">
        <v>211</v>
      </c>
      <c r="J5" s="393" t="s">
        <v>287</v>
      </c>
      <c r="K5" s="291" t="s">
        <v>154</v>
      </c>
      <c r="L5" s="393" t="s">
        <v>283</v>
      </c>
      <c r="M5" s="533" t="s">
        <v>286</v>
      </c>
      <c r="N5" s="534" t="s">
        <v>285</v>
      </c>
      <c r="O5" s="535" t="s">
        <v>284</v>
      </c>
      <c r="P5" s="396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</row>
    <row r="6" spans="1:25" s="4" customFormat="1" ht="9.75" customHeight="1" thickBot="1">
      <c r="A6" s="6"/>
      <c r="B6" s="192"/>
      <c r="C6" s="349"/>
      <c r="D6" s="111"/>
      <c r="E6" s="111"/>
      <c r="F6" s="111"/>
      <c r="G6" s="350"/>
      <c r="H6" s="111"/>
      <c r="I6" s="111"/>
      <c r="J6" s="350"/>
      <c r="K6" s="351"/>
      <c r="L6" s="350"/>
      <c r="M6" s="414"/>
      <c r="N6" s="400"/>
      <c r="O6" s="397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2" s="4" customFormat="1" ht="12" customHeight="1" thickTop="1">
      <c r="A7" s="112" t="s">
        <v>76</v>
      </c>
      <c r="B7" s="196"/>
      <c r="C7" s="352"/>
      <c r="D7" s="353">
        <f aca="true" t="shared" si="0" ref="D7:M7">SUM(D8:D11)</f>
        <v>203980</v>
      </c>
      <c r="E7" s="354">
        <v>217560</v>
      </c>
      <c r="F7" s="354">
        <f t="shared" si="0"/>
        <v>221756</v>
      </c>
      <c r="G7" s="354">
        <f t="shared" si="0"/>
        <v>221755.71</v>
      </c>
      <c r="H7" s="360">
        <f>SUM(H8:H11)</f>
        <v>236667.11999999997</v>
      </c>
      <c r="I7" s="355"/>
      <c r="J7" s="354">
        <f>SUM(J8,J9,J10,J11)</f>
        <v>237585</v>
      </c>
      <c r="K7" s="356">
        <f t="shared" si="0"/>
        <v>223120</v>
      </c>
      <c r="L7" s="354">
        <f>SUM(L8:L11)</f>
        <v>231514</v>
      </c>
      <c r="M7" s="403">
        <f t="shared" si="0"/>
        <v>234860</v>
      </c>
      <c r="N7" s="401">
        <f>SUM(N8:N11)</f>
        <v>245260</v>
      </c>
      <c r="O7" s="398">
        <f>SUM(O8:O11)</f>
        <v>247520</v>
      </c>
      <c r="P7" s="192"/>
      <c r="Q7" s="192"/>
      <c r="R7" s="192"/>
      <c r="S7" s="192"/>
      <c r="T7" s="192"/>
      <c r="U7" s="192"/>
      <c r="V7" s="192"/>
    </row>
    <row r="8" spans="1:15" s="8" customFormat="1" ht="12" customHeight="1">
      <c r="A8" s="48" t="s">
        <v>87</v>
      </c>
      <c r="B8" s="110" t="s">
        <v>133</v>
      </c>
      <c r="C8" s="357">
        <v>149186</v>
      </c>
      <c r="D8" s="300">
        <v>177828</v>
      </c>
      <c r="E8" s="302">
        <v>192000</v>
      </c>
      <c r="F8" s="302">
        <v>187601</v>
      </c>
      <c r="G8" s="302">
        <v>187601.09</v>
      </c>
      <c r="H8" s="418">
        <v>202829.18</v>
      </c>
      <c r="I8" s="357"/>
      <c r="J8" s="302">
        <v>203700</v>
      </c>
      <c r="K8" s="358">
        <v>196560</v>
      </c>
      <c r="L8" s="302">
        <v>198451</v>
      </c>
      <c r="M8" s="404">
        <v>200000</v>
      </c>
      <c r="N8" s="402">
        <v>210000</v>
      </c>
      <c r="O8" s="399">
        <v>210500</v>
      </c>
    </row>
    <row r="9" spans="1:15" s="8" customFormat="1" ht="12" customHeight="1">
      <c r="A9" s="5">
        <v>121001</v>
      </c>
      <c r="B9" s="110" t="s">
        <v>92</v>
      </c>
      <c r="C9" s="357">
        <v>22976</v>
      </c>
      <c r="D9" s="300">
        <v>15531</v>
      </c>
      <c r="E9" s="302">
        <v>15500</v>
      </c>
      <c r="F9" s="302">
        <v>16614</v>
      </c>
      <c r="G9" s="302">
        <v>16613.5</v>
      </c>
      <c r="H9" s="418">
        <v>16529.9</v>
      </c>
      <c r="I9" s="357"/>
      <c r="J9" s="302">
        <v>16549</v>
      </c>
      <c r="K9" s="358">
        <v>15500</v>
      </c>
      <c r="L9" s="302">
        <v>16000</v>
      </c>
      <c r="M9" s="404">
        <v>16800</v>
      </c>
      <c r="N9" s="302">
        <v>17000</v>
      </c>
      <c r="O9" s="395">
        <v>17850</v>
      </c>
    </row>
    <row r="10" spans="1:15" s="4" customFormat="1" ht="12" customHeight="1">
      <c r="A10" s="5">
        <v>121002</v>
      </c>
      <c r="B10" s="110" t="s">
        <v>93</v>
      </c>
      <c r="C10" s="357">
        <v>9746</v>
      </c>
      <c r="D10" s="300">
        <v>10570</v>
      </c>
      <c r="E10" s="302">
        <v>10000</v>
      </c>
      <c r="F10" s="302">
        <v>17478</v>
      </c>
      <c r="G10" s="302">
        <v>17477.82</v>
      </c>
      <c r="H10" s="418">
        <v>17244.74</v>
      </c>
      <c r="I10" s="357"/>
      <c r="J10" s="302">
        <v>17276</v>
      </c>
      <c r="K10" s="358">
        <v>11000</v>
      </c>
      <c r="L10" s="302">
        <v>17000</v>
      </c>
      <c r="M10" s="404">
        <v>18000</v>
      </c>
      <c r="N10" s="302">
        <v>18200</v>
      </c>
      <c r="O10" s="302">
        <v>19100</v>
      </c>
    </row>
    <row r="11" spans="1:15" s="4" customFormat="1" ht="12" customHeight="1">
      <c r="A11" s="5">
        <v>121003</v>
      </c>
      <c r="B11" s="110" t="s">
        <v>125</v>
      </c>
      <c r="C11" s="357">
        <v>54</v>
      </c>
      <c r="D11" s="300">
        <v>51</v>
      </c>
      <c r="E11" s="302">
        <v>60</v>
      </c>
      <c r="F11" s="302">
        <v>63</v>
      </c>
      <c r="G11" s="302">
        <v>63.3</v>
      </c>
      <c r="H11" s="418">
        <v>63.3</v>
      </c>
      <c r="I11" s="357"/>
      <c r="J11" s="302">
        <v>60</v>
      </c>
      <c r="K11" s="358">
        <v>60</v>
      </c>
      <c r="L11" s="302">
        <v>63</v>
      </c>
      <c r="M11" s="404">
        <v>60</v>
      </c>
      <c r="N11" s="302">
        <v>60</v>
      </c>
      <c r="O11" s="302">
        <v>70</v>
      </c>
    </row>
    <row r="12" spans="1:15" s="4" customFormat="1" ht="12" customHeight="1">
      <c r="A12" s="112" t="s">
        <v>77</v>
      </c>
      <c r="B12" s="113"/>
      <c r="C12" s="359"/>
      <c r="D12" s="360">
        <f aca="true" t="shared" si="1" ref="D12:M12">SUM(D13:D17)</f>
        <v>24709</v>
      </c>
      <c r="E12" s="354">
        <v>24630</v>
      </c>
      <c r="F12" s="354">
        <f t="shared" si="1"/>
        <v>26975</v>
      </c>
      <c r="G12" s="354">
        <f t="shared" si="1"/>
        <v>26975.089999999997</v>
      </c>
      <c r="H12" s="354">
        <f>SUM(H13:H17)</f>
        <v>21756.359999999997</v>
      </c>
      <c r="I12" s="359"/>
      <c r="J12" s="354">
        <f>SUM(J13,J14,J15,J16,J17)</f>
        <v>21970</v>
      </c>
      <c r="K12" s="356">
        <f t="shared" si="1"/>
        <v>23000</v>
      </c>
      <c r="L12" s="354">
        <v>21821</v>
      </c>
      <c r="M12" s="403">
        <f t="shared" si="1"/>
        <v>22000</v>
      </c>
      <c r="N12" s="354">
        <f>SUM(N13:N17)</f>
        <v>23400</v>
      </c>
      <c r="O12" s="354">
        <f>SUM(O13:O17)</f>
        <v>24700</v>
      </c>
    </row>
    <row r="13" spans="1:15" s="8" customFormat="1" ht="12" customHeight="1">
      <c r="A13" s="5">
        <v>133001</v>
      </c>
      <c r="B13" s="110" t="s">
        <v>62</v>
      </c>
      <c r="C13" s="357">
        <v>735</v>
      </c>
      <c r="D13" s="300">
        <v>734</v>
      </c>
      <c r="E13" s="302">
        <v>750</v>
      </c>
      <c r="F13" s="302">
        <v>888</v>
      </c>
      <c r="G13" s="302">
        <v>888</v>
      </c>
      <c r="H13" s="302">
        <v>860</v>
      </c>
      <c r="I13" s="357"/>
      <c r="J13" s="302">
        <v>900</v>
      </c>
      <c r="K13" s="358">
        <v>900</v>
      </c>
      <c r="L13" s="302">
        <v>924</v>
      </c>
      <c r="M13" s="404">
        <v>920</v>
      </c>
      <c r="N13" s="302">
        <v>900</v>
      </c>
      <c r="O13" s="302">
        <v>1100</v>
      </c>
    </row>
    <row r="14" spans="1:15" s="4" customFormat="1" ht="12" customHeight="1">
      <c r="A14" s="48" t="s">
        <v>88</v>
      </c>
      <c r="B14" s="110" t="s">
        <v>63</v>
      </c>
      <c r="C14" s="357">
        <v>80</v>
      </c>
      <c r="D14" s="300">
        <v>80</v>
      </c>
      <c r="E14" s="302">
        <v>80</v>
      </c>
      <c r="F14" s="302">
        <v>80</v>
      </c>
      <c r="G14" s="302">
        <v>80</v>
      </c>
      <c r="H14" s="302">
        <v>45.29</v>
      </c>
      <c r="I14" s="357"/>
      <c r="J14" s="302">
        <v>200</v>
      </c>
      <c r="K14" s="358">
        <v>0</v>
      </c>
      <c r="L14" s="302">
        <v>0</v>
      </c>
      <c r="M14" s="404">
        <v>0</v>
      </c>
      <c r="N14" s="302">
        <v>0</v>
      </c>
      <c r="O14" s="302">
        <v>0</v>
      </c>
    </row>
    <row r="15" spans="1:15" s="4" customFormat="1" ht="12" customHeight="1">
      <c r="A15" s="48" t="s">
        <v>89</v>
      </c>
      <c r="B15" s="110" t="s">
        <v>64</v>
      </c>
      <c r="C15" s="357">
        <v>595</v>
      </c>
      <c r="D15" s="300">
        <v>586</v>
      </c>
      <c r="E15" s="302">
        <v>600</v>
      </c>
      <c r="F15" s="302">
        <v>444</v>
      </c>
      <c r="G15" s="302">
        <v>443.61</v>
      </c>
      <c r="H15" s="302">
        <v>586.56</v>
      </c>
      <c r="I15" s="357"/>
      <c r="J15" s="302">
        <v>570</v>
      </c>
      <c r="K15" s="358">
        <v>600</v>
      </c>
      <c r="L15" s="302">
        <v>780</v>
      </c>
      <c r="M15" s="404">
        <v>780</v>
      </c>
      <c r="N15" s="302">
        <v>900</v>
      </c>
      <c r="O15" s="302">
        <v>1200</v>
      </c>
    </row>
    <row r="16" spans="1:15" s="4" customFormat="1" ht="12" customHeight="1">
      <c r="A16" s="48" t="s">
        <v>90</v>
      </c>
      <c r="B16" s="110" t="s">
        <v>65</v>
      </c>
      <c r="C16" s="357">
        <v>16812</v>
      </c>
      <c r="D16" s="300">
        <v>16584</v>
      </c>
      <c r="E16" s="302">
        <v>16500</v>
      </c>
      <c r="F16" s="302">
        <v>16230</v>
      </c>
      <c r="G16" s="302">
        <v>16230.1</v>
      </c>
      <c r="H16" s="302">
        <v>16147.39</v>
      </c>
      <c r="I16" s="357"/>
      <c r="J16" s="302">
        <v>16200</v>
      </c>
      <c r="K16" s="358">
        <v>17000</v>
      </c>
      <c r="L16" s="302">
        <v>16000</v>
      </c>
      <c r="M16" s="404">
        <v>16200</v>
      </c>
      <c r="N16" s="302">
        <v>17500</v>
      </c>
      <c r="O16" s="302">
        <v>18300</v>
      </c>
    </row>
    <row r="17" spans="1:15" s="4" customFormat="1" ht="12" customHeight="1">
      <c r="A17" s="10">
        <v>134001</v>
      </c>
      <c r="B17" s="110" t="s">
        <v>121</v>
      </c>
      <c r="C17" s="357">
        <v>6725</v>
      </c>
      <c r="D17" s="300">
        <v>6725</v>
      </c>
      <c r="E17" s="302">
        <v>6700</v>
      </c>
      <c r="F17" s="302">
        <v>9333</v>
      </c>
      <c r="G17" s="302">
        <v>9333.38</v>
      </c>
      <c r="H17" s="302">
        <v>4117.12</v>
      </c>
      <c r="I17" s="357"/>
      <c r="J17" s="302">
        <v>4100</v>
      </c>
      <c r="K17" s="358">
        <v>4500</v>
      </c>
      <c r="L17" s="302">
        <v>4117</v>
      </c>
      <c r="M17" s="404">
        <v>4100</v>
      </c>
      <c r="N17" s="302">
        <v>4100</v>
      </c>
      <c r="O17" s="302">
        <v>4100</v>
      </c>
    </row>
    <row r="18" spans="1:15" s="4" customFormat="1" ht="12" customHeight="1">
      <c r="A18" s="112" t="s">
        <v>91</v>
      </c>
      <c r="B18" s="113"/>
      <c r="C18" s="359"/>
      <c r="D18" s="360">
        <f aca="true" t="shared" si="2" ref="D18:M18">SUM(D19:D21)</f>
        <v>3725</v>
      </c>
      <c r="E18" s="354">
        <v>3050</v>
      </c>
      <c r="F18" s="354">
        <f t="shared" si="2"/>
        <v>4684</v>
      </c>
      <c r="G18" s="354">
        <f t="shared" si="2"/>
        <v>4684.08</v>
      </c>
      <c r="H18" s="354">
        <f>SUM(H19:H21)</f>
        <v>5981.23</v>
      </c>
      <c r="I18" s="359"/>
      <c r="J18" s="354">
        <f>SUM(J19,J20,J21)</f>
        <v>7020</v>
      </c>
      <c r="K18" s="356">
        <f t="shared" si="2"/>
        <v>5100</v>
      </c>
      <c r="L18" s="354">
        <f>SUM(L19:L21)</f>
        <v>8118</v>
      </c>
      <c r="M18" s="403">
        <f t="shared" si="2"/>
        <v>12000</v>
      </c>
      <c r="N18" s="354">
        <f>SUM(N19:N21)</f>
        <v>12600</v>
      </c>
      <c r="O18" s="354">
        <f>SUM(O19:O21)</f>
        <v>13100</v>
      </c>
    </row>
    <row r="19" spans="1:15" s="9" customFormat="1" ht="12" customHeight="1">
      <c r="A19" s="5">
        <v>211003</v>
      </c>
      <c r="B19" s="110" t="s">
        <v>66</v>
      </c>
      <c r="C19" s="357">
        <v>0</v>
      </c>
      <c r="D19" s="300">
        <v>0</v>
      </c>
      <c r="E19" s="302">
        <v>0</v>
      </c>
      <c r="F19" s="302">
        <v>0</v>
      </c>
      <c r="G19" s="302">
        <v>0</v>
      </c>
      <c r="H19" s="302">
        <v>0</v>
      </c>
      <c r="I19" s="357"/>
      <c r="J19" s="302">
        <v>0</v>
      </c>
      <c r="K19" s="358">
        <v>0</v>
      </c>
      <c r="L19" s="302">
        <v>0</v>
      </c>
      <c r="M19" s="408">
        <v>0</v>
      </c>
      <c r="N19" s="302">
        <v>0</v>
      </c>
      <c r="O19" s="302">
        <v>0</v>
      </c>
    </row>
    <row r="20" spans="1:15" s="4" customFormat="1" ht="12" customHeight="1">
      <c r="A20" s="50">
        <v>212002</v>
      </c>
      <c r="B20" s="110" t="s">
        <v>67</v>
      </c>
      <c r="C20" s="357">
        <v>47</v>
      </c>
      <c r="D20" s="300">
        <v>7</v>
      </c>
      <c r="E20" s="302">
        <v>50</v>
      </c>
      <c r="F20" s="302">
        <v>138</v>
      </c>
      <c r="G20" s="302">
        <v>137.74</v>
      </c>
      <c r="H20" s="302">
        <v>88.12</v>
      </c>
      <c r="I20" s="357"/>
      <c r="J20" s="302">
        <v>20</v>
      </c>
      <c r="K20" s="358">
        <v>100</v>
      </c>
      <c r="L20" s="302">
        <v>18</v>
      </c>
      <c r="M20" s="408">
        <v>0</v>
      </c>
      <c r="N20" s="302">
        <v>0</v>
      </c>
      <c r="O20" s="302">
        <v>100</v>
      </c>
    </row>
    <row r="21" spans="1:15" s="4" customFormat="1" ht="12" customHeight="1">
      <c r="A21" s="5">
        <v>212003</v>
      </c>
      <c r="B21" s="110" t="s">
        <v>68</v>
      </c>
      <c r="C21" s="357">
        <v>2499</v>
      </c>
      <c r="D21" s="300">
        <v>3718</v>
      </c>
      <c r="E21" s="302">
        <v>3000</v>
      </c>
      <c r="F21" s="302">
        <v>4546</v>
      </c>
      <c r="G21" s="302">
        <v>4546.34</v>
      </c>
      <c r="H21" s="302">
        <v>5893.11</v>
      </c>
      <c r="I21" s="357"/>
      <c r="J21" s="302">
        <v>7000</v>
      </c>
      <c r="K21" s="358">
        <v>5000</v>
      </c>
      <c r="L21" s="302">
        <v>8100</v>
      </c>
      <c r="M21" s="404">
        <v>12000</v>
      </c>
      <c r="N21" s="302">
        <v>12600</v>
      </c>
      <c r="O21" s="302">
        <v>13000</v>
      </c>
    </row>
    <row r="22" spans="1:15" s="4" customFormat="1" ht="12" customHeight="1">
      <c r="A22" s="112" t="s">
        <v>78</v>
      </c>
      <c r="B22" s="113"/>
      <c r="C22" s="359"/>
      <c r="D22" s="360">
        <f>SUM(D23:D25)</f>
        <v>4891</v>
      </c>
      <c r="E22" s="354">
        <v>7050</v>
      </c>
      <c r="F22" s="354">
        <f>SUM(F23:F25)</f>
        <v>2686</v>
      </c>
      <c r="G22" s="354">
        <f>SUM(G23:G26)</f>
        <v>2685.76</v>
      </c>
      <c r="H22" s="354">
        <f>SUM(H23:H25)</f>
        <v>8386.82</v>
      </c>
      <c r="I22" s="359"/>
      <c r="J22" s="354">
        <f>SUM(J23,J24,J25,J26)</f>
        <v>9550</v>
      </c>
      <c r="K22" s="356">
        <f>SUM(K23:K25)</f>
        <v>2900</v>
      </c>
      <c r="L22" s="354">
        <f>SUM(L23:L26)</f>
        <v>9530</v>
      </c>
      <c r="M22" s="403">
        <f>SUM(M23:M25)</f>
        <v>9700</v>
      </c>
      <c r="N22" s="354">
        <f>SUM(N23:N25)</f>
        <v>10300</v>
      </c>
      <c r="O22" s="354">
        <f>SUM(O23:O26)</f>
        <v>10400</v>
      </c>
    </row>
    <row r="23" spans="1:15" s="4" customFormat="1" ht="12" customHeight="1">
      <c r="A23" s="3">
        <v>221004</v>
      </c>
      <c r="B23" s="110" t="s">
        <v>155</v>
      </c>
      <c r="C23" s="357">
        <v>129</v>
      </c>
      <c r="D23" s="297"/>
      <c r="E23" s="299">
        <v>0</v>
      </c>
      <c r="F23" s="299">
        <v>0</v>
      </c>
      <c r="G23" s="299">
        <v>0</v>
      </c>
      <c r="H23" s="299">
        <v>25</v>
      </c>
      <c r="I23" s="361"/>
      <c r="J23" s="299">
        <v>50</v>
      </c>
      <c r="K23" s="362">
        <v>100</v>
      </c>
      <c r="L23" s="299">
        <v>0</v>
      </c>
      <c r="M23" s="409">
        <v>0</v>
      </c>
      <c r="N23" s="299">
        <v>200</v>
      </c>
      <c r="O23" s="299">
        <v>100</v>
      </c>
    </row>
    <row r="24" spans="1:15" s="4" customFormat="1" ht="12" customHeight="1">
      <c r="A24" s="3">
        <v>222003</v>
      </c>
      <c r="B24" s="110" t="s">
        <v>132</v>
      </c>
      <c r="C24" s="357">
        <v>36</v>
      </c>
      <c r="D24" s="300">
        <v>53</v>
      </c>
      <c r="E24" s="302">
        <v>50</v>
      </c>
      <c r="F24" s="302">
        <v>50</v>
      </c>
      <c r="G24" s="302">
        <v>50</v>
      </c>
      <c r="H24" s="302">
        <v>15</v>
      </c>
      <c r="I24" s="357"/>
      <c r="J24" s="302">
        <v>0</v>
      </c>
      <c r="K24" s="358">
        <v>100</v>
      </c>
      <c r="L24" s="302">
        <v>30</v>
      </c>
      <c r="M24" s="404">
        <v>100</v>
      </c>
      <c r="N24" s="302">
        <v>100</v>
      </c>
      <c r="O24" s="302">
        <v>100</v>
      </c>
    </row>
    <row r="25" spans="1:15" s="4" customFormat="1" ht="12" customHeight="1">
      <c r="A25" s="5">
        <v>223001</v>
      </c>
      <c r="B25" s="110" t="s">
        <v>170</v>
      </c>
      <c r="C25" s="357">
        <v>2287</v>
      </c>
      <c r="D25" s="300">
        <v>4838</v>
      </c>
      <c r="E25" s="302">
        <v>4000</v>
      </c>
      <c r="F25" s="302">
        <v>2636</v>
      </c>
      <c r="G25" s="302">
        <v>2635.76</v>
      </c>
      <c r="H25" s="302">
        <v>8346.82</v>
      </c>
      <c r="I25" s="357"/>
      <c r="J25" s="302">
        <v>9500</v>
      </c>
      <c r="K25" s="358">
        <v>2700</v>
      </c>
      <c r="L25" s="302">
        <v>9500</v>
      </c>
      <c r="M25" s="404">
        <v>9600</v>
      </c>
      <c r="N25" s="302">
        <v>10000</v>
      </c>
      <c r="O25" s="302">
        <v>10200</v>
      </c>
    </row>
    <row r="26" spans="1:15" s="4" customFormat="1" ht="12" customHeight="1">
      <c r="A26" s="5">
        <v>223002</v>
      </c>
      <c r="B26" s="110" t="s">
        <v>182</v>
      </c>
      <c r="C26" s="357"/>
      <c r="D26" s="300"/>
      <c r="E26" s="302">
        <v>3000</v>
      </c>
      <c r="F26" s="302">
        <v>0</v>
      </c>
      <c r="G26" s="302"/>
      <c r="H26" s="302">
        <v>0</v>
      </c>
      <c r="I26" s="357"/>
      <c r="J26" s="302">
        <v>0</v>
      </c>
      <c r="K26" s="358"/>
      <c r="L26" s="302">
        <v>0</v>
      </c>
      <c r="M26" s="408"/>
      <c r="N26" s="302"/>
      <c r="O26" s="302">
        <v>0</v>
      </c>
    </row>
    <row r="27" spans="1:15" s="4" customFormat="1" ht="12" customHeight="1">
      <c r="A27" s="112" t="s">
        <v>79</v>
      </c>
      <c r="B27" s="114"/>
      <c r="C27" s="359"/>
      <c r="D27" s="360">
        <f aca="true" t="shared" si="3" ref="D27:N27">SUM(D28:D28)</f>
        <v>16</v>
      </c>
      <c r="E27" s="354">
        <v>20</v>
      </c>
      <c r="F27" s="354">
        <f t="shared" si="3"/>
        <v>58</v>
      </c>
      <c r="G27" s="354">
        <f t="shared" si="3"/>
        <v>58.34</v>
      </c>
      <c r="H27" s="354">
        <v>121.23</v>
      </c>
      <c r="I27" s="359"/>
      <c r="J27" s="354">
        <f>SUM(J28)</f>
        <v>240</v>
      </c>
      <c r="K27" s="356">
        <f t="shared" si="3"/>
        <v>70</v>
      </c>
      <c r="L27" s="354">
        <v>120</v>
      </c>
      <c r="M27" s="403">
        <f t="shared" si="3"/>
        <v>120</v>
      </c>
      <c r="N27" s="354">
        <f t="shared" si="3"/>
        <v>150</v>
      </c>
      <c r="O27" s="354">
        <v>200</v>
      </c>
    </row>
    <row r="28" spans="1:15" s="11" customFormat="1" ht="12" customHeight="1">
      <c r="A28" s="3">
        <v>240</v>
      </c>
      <c r="B28" s="110" t="s">
        <v>70</v>
      </c>
      <c r="C28" s="357">
        <v>75</v>
      </c>
      <c r="D28" s="300">
        <v>16</v>
      </c>
      <c r="E28" s="302">
        <v>20</v>
      </c>
      <c r="F28" s="302">
        <v>58</v>
      </c>
      <c r="G28" s="302">
        <v>58.34</v>
      </c>
      <c r="H28" s="302">
        <v>121.23</v>
      </c>
      <c r="I28" s="357"/>
      <c r="J28" s="302">
        <v>240</v>
      </c>
      <c r="K28" s="358">
        <v>70</v>
      </c>
      <c r="L28" s="302">
        <v>120</v>
      </c>
      <c r="M28" s="404">
        <v>120</v>
      </c>
      <c r="N28" s="302">
        <v>150</v>
      </c>
      <c r="O28" s="302">
        <v>200</v>
      </c>
    </row>
    <row r="29" spans="1:15" s="4" customFormat="1" ht="12" customHeight="1">
      <c r="A29" s="115" t="s">
        <v>22</v>
      </c>
      <c r="B29" s="113"/>
      <c r="C29" s="359"/>
      <c r="D29" s="360">
        <f aca="true" t="shared" si="4" ref="D29:M29">SUM(D30:D32)</f>
        <v>3335</v>
      </c>
      <c r="E29" s="354">
        <v>2700</v>
      </c>
      <c r="F29" s="354">
        <f t="shared" si="4"/>
        <v>1387</v>
      </c>
      <c r="G29" s="354">
        <f t="shared" si="4"/>
        <v>1386.98</v>
      </c>
      <c r="H29" s="354">
        <f>SUM(H30:H32)</f>
        <v>791.27</v>
      </c>
      <c r="I29" s="359"/>
      <c r="J29" s="354">
        <f>SUM(J30,J31,J32)</f>
        <v>1530</v>
      </c>
      <c r="K29" s="356">
        <f t="shared" si="4"/>
        <v>1500</v>
      </c>
      <c r="L29" s="354">
        <f>SUM(L30:L32)</f>
        <v>3800</v>
      </c>
      <c r="M29" s="403">
        <f t="shared" si="4"/>
        <v>2120</v>
      </c>
      <c r="N29" s="354">
        <f>SUM(N30:N32)</f>
        <v>1980</v>
      </c>
      <c r="O29" s="354">
        <f>SUM(O30:O32)</f>
        <v>2260</v>
      </c>
    </row>
    <row r="30" spans="1:15" s="8" customFormat="1" ht="12" customHeight="1">
      <c r="A30" s="5">
        <v>292008</v>
      </c>
      <c r="B30" s="110" t="s">
        <v>69</v>
      </c>
      <c r="C30" s="357"/>
      <c r="D30" s="300"/>
      <c r="E30" s="302">
        <v>0</v>
      </c>
      <c r="F30" s="302"/>
      <c r="G30" s="302"/>
      <c r="H30" s="302">
        <v>0</v>
      </c>
      <c r="I30" s="357"/>
      <c r="J30" s="302">
        <v>200</v>
      </c>
      <c r="K30" s="358">
        <v>0</v>
      </c>
      <c r="L30" s="302">
        <v>100</v>
      </c>
      <c r="M30" s="404">
        <v>120</v>
      </c>
      <c r="N30" s="302">
        <v>150</v>
      </c>
      <c r="O30" s="302">
        <v>160</v>
      </c>
    </row>
    <row r="31" spans="1:15" s="4" customFormat="1" ht="12" customHeight="1">
      <c r="A31" s="48" t="s">
        <v>126</v>
      </c>
      <c r="B31" s="110" t="s">
        <v>127</v>
      </c>
      <c r="C31" s="357">
        <v>2873</v>
      </c>
      <c r="D31" s="300">
        <v>1669</v>
      </c>
      <c r="E31" s="302">
        <v>1700</v>
      </c>
      <c r="F31" s="302">
        <v>655</v>
      </c>
      <c r="G31" s="302">
        <v>654.54</v>
      </c>
      <c r="H31" s="302">
        <v>685.52</v>
      </c>
      <c r="I31" s="357"/>
      <c r="J31" s="302">
        <v>830</v>
      </c>
      <c r="K31" s="358">
        <v>700</v>
      </c>
      <c r="L31" s="302">
        <v>3700</v>
      </c>
      <c r="M31" s="404">
        <v>1000</v>
      </c>
      <c r="N31" s="302">
        <v>830</v>
      </c>
      <c r="O31" s="302">
        <v>1600</v>
      </c>
    </row>
    <row r="32" spans="1:15" s="4" customFormat="1" ht="12" customHeight="1">
      <c r="A32" s="5">
        <v>292019</v>
      </c>
      <c r="B32" s="110" t="s">
        <v>178</v>
      </c>
      <c r="C32" s="357">
        <v>30</v>
      </c>
      <c r="D32" s="300">
        <v>1666</v>
      </c>
      <c r="E32" s="302">
        <v>1000</v>
      </c>
      <c r="F32" s="302">
        <v>732</v>
      </c>
      <c r="G32" s="302">
        <v>732.44</v>
      </c>
      <c r="H32" s="302">
        <v>105.75</v>
      </c>
      <c r="I32" s="357"/>
      <c r="J32" s="302">
        <v>500</v>
      </c>
      <c r="K32" s="358">
        <v>800</v>
      </c>
      <c r="L32" s="301">
        <v>0</v>
      </c>
      <c r="M32" s="404">
        <v>1000</v>
      </c>
      <c r="N32" s="302">
        <v>1000</v>
      </c>
      <c r="O32" s="302">
        <v>500</v>
      </c>
    </row>
    <row r="33" spans="1:15" s="4" customFormat="1" ht="12" customHeight="1">
      <c r="A33" s="112" t="s">
        <v>75</v>
      </c>
      <c r="B33" s="114"/>
      <c r="C33" s="359">
        <v>82207</v>
      </c>
      <c r="D33" s="360">
        <v>76660</v>
      </c>
      <c r="E33" s="354">
        <v>66000</v>
      </c>
      <c r="F33" s="354">
        <f aca="true" t="shared" si="5" ref="F33:K33">SUM(F34:F44)</f>
        <v>103361</v>
      </c>
      <c r="G33" s="354">
        <f t="shared" si="5"/>
        <v>103360.58</v>
      </c>
      <c r="H33" s="354">
        <f>SUM(H34:H50)</f>
        <v>96762.52</v>
      </c>
      <c r="I33" s="359"/>
      <c r="J33" s="354">
        <f>SUM(J34,J35,J36,J37,J38,J39,J40,J41,J42,J43,J44,J45,J46,J47,J48,J49,J50)</f>
        <v>78715</v>
      </c>
      <c r="K33" s="356">
        <f t="shared" si="5"/>
        <v>66730</v>
      </c>
      <c r="L33" s="354">
        <f>SUM(L34:L51)</f>
        <v>103081</v>
      </c>
      <c r="M33" s="403">
        <f>SUM(M34:M51)</f>
        <v>77270</v>
      </c>
      <c r="N33" s="354">
        <f>SUM(N34:N51)</f>
        <v>81220</v>
      </c>
      <c r="O33" s="354">
        <f>SUM(O34:O51)</f>
        <v>80070</v>
      </c>
    </row>
    <row r="34" spans="1:15" s="4" customFormat="1" ht="12" customHeight="1">
      <c r="A34" s="5">
        <v>312001</v>
      </c>
      <c r="B34" s="110" t="s">
        <v>145</v>
      </c>
      <c r="C34" s="361"/>
      <c r="D34" s="300"/>
      <c r="E34" s="302">
        <v>66000</v>
      </c>
      <c r="F34" s="302">
        <v>103361</v>
      </c>
      <c r="G34" s="302">
        <v>103360.58</v>
      </c>
      <c r="H34" s="302">
        <v>0</v>
      </c>
      <c r="I34" s="357"/>
      <c r="J34" s="302">
        <v>0</v>
      </c>
      <c r="K34" s="358">
        <v>0</v>
      </c>
      <c r="L34" s="301"/>
      <c r="M34" s="408">
        <v>0</v>
      </c>
      <c r="N34" s="302">
        <v>0</v>
      </c>
      <c r="O34" s="302"/>
    </row>
    <row r="35" spans="1:15" s="4" customFormat="1" ht="12" customHeight="1">
      <c r="A35" s="420">
        <v>312001</v>
      </c>
      <c r="B35" s="110" t="s">
        <v>168</v>
      </c>
      <c r="C35" s="357"/>
      <c r="D35" s="300"/>
      <c r="E35" s="301"/>
      <c r="F35" s="300"/>
      <c r="G35" s="301"/>
      <c r="H35" s="302">
        <v>555.8</v>
      </c>
      <c r="I35" s="357"/>
      <c r="J35" s="302">
        <v>800</v>
      </c>
      <c r="K35" s="358">
        <v>700</v>
      </c>
      <c r="L35" s="302">
        <v>730</v>
      </c>
      <c r="M35" s="404">
        <v>700</v>
      </c>
      <c r="N35" s="302">
        <v>650</v>
      </c>
      <c r="O35" s="302">
        <v>500</v>
      </c>
    </row>
    <row r="36" spans="1:15" s="4" customFormat="1" ht="12" customHeight="1">
      <c r="A36" s="420">
        <v>312001</v>
      </c>
      <c r="B36" s="110" t="s">
        <v>293</v>
      </c>
      <c r="C36" s="357"/>
      <c r="D36" s="300"/>
      <c r="E36" s="300"/>
      <c r="F36" s="300"/>
      <c r="G36" s="301"/>
      <c r="H36" s="302">
        <v>1076.22</v>
      </c>
      <c r="I36" s="357"/>
      <c r="J36" s="302">
        <v>0</v>
      </c>
      <c r="K36" s="358"/>
      <c r="L36" s="302">
        <v>0</v>
      </c>
      <c r="M36" s="404">
        <v>0</v>
      </c>
      <c r="N36" s="302">
        <v>0</v>
      </c>
      <c r="O36" s="302">
        <v>0</v>
      </c>
    </row>
    <row r="37" spans="1:17" s="4" customFormat="1" ht="12" customHeight="1">
      <c r="A37" s="420">
        <v>312001</v>
      </c>
      <c r="B37" s="201" t="s">
        <v>213</v>
      </c>
      <c r="C37" s="363"/>
      <c r="D37" s="307"/>
      <c r="E37" s="364"/>
      <c r="F37" s="364"/>
      <c r="G37" s="308"/>
      <c r="H37" s="309">
        <v>12118</v>
      </c>
      <c r="I37" s="365"/>
      <c r="J37" s="309">
        <v>0</v>
      </c>
      <c r="K37" s="366"/>
      <c r="L37" s="309">
        <v>10200</v>
      </c>
      <c r="M37" s="405">
        <v>0</v>
      </c>
      <c r="N37" s="309">
        <v>0</v>
      </c>
      <c r="O37" s="309">
        <v>0</v>
      </c>
      <c r="P37" s="203"/>
      <c r="Q37" s="203"/>
    </row>
    <row r="38" spans="1:17" s="4" customFormat="1" ht="12" customHeight="1">
      <c r="A38" s="420">
        <v>312001</v>
      </c>
      <c r="B38" s="201" t="s">
        <v>294</v>
      </c>
      <c r="C38" s="363"/>
      <c r="D38" s="307"/>
      <c r="E38" s="364"/>
      <c r="F38" s="364"/>
      <c r="G38" s="308"/>
      <c r="H38" s="309">
        <v>2116.86</v>
      </c>
      <c r="I38" s="365"/>
      <c r="J38" s="309">
        <v>0</v>
      </c>
      <c r="K38" s="366"/>
      <c r="L38" s="309">
        <v>0</v>
      </c>
      <c r="M38" s="405">
        <v>0</v>
      </c>
      <c r="N38" s="309">
        <v>0</v>
      </c>
      <c r="O38" s="309">
        <v>0</v>
      </c>
      <c r="P38" s="203"/>
      <c r="Q38" s="203"/>
    </row>
    <row r="39" spans="1:17" s="4" customFormat="1" ht="12" customHeight="1">
      <c r="A39" s="420">
        <v>312001</v>
      </c>
      <c r="B39" s="201" t="s">
        <v>306</v>
      </c>
      <c r="C39" s="363"/>
      <c r="D39" s="307"/>
      <c r="E39" s="364"/>
      <c r="F39" s="364"/>
      <c r="G39" s="308"/>
      <c r="H39" s="309">
        <v>200</v>
      </c>
      <c r="I39" s="365"/>
      <c r="J39" s="309">
        <v>0</v>
      </c>
      <c r="K39" s="366"/>
      <c r="L39" s="309">
        <v>400</v>
      </c>
      <c r="M39" s="405">
        <v>0</v>
      </c>
      <c r="N39" s="309">
        <v>0</v>
      </c>
      <c r="O39" s="309">
        <v>0</v>
      </c>
      <c r="P39" s="203"/>
      <c r="Q39" s="203"/>
    </row>
    <row r="40" spans="1:17" s="4" customFormat="1" ht="12" customHeight="1">
      <c r="A40" s="420">
        <v>312001</v>
      </c>
      <c r="B40" s="201" t="s">
        <v>249</v>
      </c>
      <c r="C40" s="363"/>
      <c r="D40" s="307"/>
      <c r="E40" s="364"/>
      <c r="F40" s="364"/>
      <c r="G40" s="308"/>
      <c r="H40" s="309">
        <v>959.36</v>
      </c>
      <c r="I40" s="365"/>
      <c r="J40" s="309">
        <v>1000</v>
      </c>
      <c r="K40" s="366"/>
      <c r="L40" s="309">
        <v>1600</v>
      </c>
      <c r="M40" s="410">
        <v>0</v>
      </c>
      <c r="N40" s="309">
        <v>0</v>
      </c>
      <c r="O40" s="309">
        <v>0</v>
      </c>
      <c r="P40" s="203"/>
      <c r="Q40" s="203"/>
    </row>
    <row r="41" spans="1:15" s="4" customFormat="1" ht="12" customHeight="1">
      <c r="A41" s="423">
        <v>312012</v>
      </c>
      <c r="B41" s="110" t="s">
        <v>212</v>
      </c>
      <c r="C41" s="357"/>
      <c r="D41" s="300"/>
      <c r="E41" s="300"/>
      <c r="F41" s="300"/>
      <c r="G41" s="301"/>
      <c r="H41" s="302">
        <v>333</v>
      </c>
      <c r="I41" s="357"/>
      <c r="J41" s="302">
        <v>300</v>
      </c>
      <c r="K41" s="358"/>
      <c r="L41" s="302">
        <v>300</v>
      </c>
      <c r="M41" s="404">
        <v>300</v>
      </c>
      <c r="N41" s="302">
        <v>300</v>
      </c>
      <c r="O41" s="302">
        <v>300</v>
      </c>
    </row>
    <row r="42" spans="1:15" s="4" customFormat="1" ht="12" customHeight="1">
      <c r="A42" s="5" t="s">
        <v>295</v>
      </c>
      <c r="B42" s="110" t="s">
        <v>95</v>
      </c>
      <c r="C42" s="357"/>
      <c r="D42" s="300"/>
      <c r="E42" s="301"/>
      <c r="F42" s="300"/>
      <c r="G42" s="301"/>
      <c r="H42" s="302">
        <v>50.2</v>
      </c>
      <c r="I42" s="357"/>
      <c r="J42" s="302">
        <v>50</v>
      </c>
      <c r="K42" s="358">
        <v>50</v>
      </c>
      <c r="L42" s="302">
        <v>40</v>
      </c>
      <c r="M42" s="404">
        <v>40</v>
      </c>
      <c r="N42" s="302">
        <v>40</v>
      </c>
      <c r="O42" s="302">
        <v>40</v>
      </c>
    </row>
    <row r="43" spans="1:15" s="4" customFormat="1" ht="12" customHeight="1">
      <c r="A43" s="421" t="s">
        <v>296</v>
      </c>
      <c r="B43" s="110" t="s">
        <v>96</v>
      </c>
      <c r="C43" s="357"/>
      <c r="D43" s="300"/>
      <c r="E43" s="301"/>
      <c r="F43" s="300"/>
      <c r="G43" s="301"/>
      <c r="H43" s="302">
        <v>71977</v>
      </c>
      <c r="I43" s="357"/>
      <c r="J43" s="302">
        <v>71600</v>
      </c>
      <c r="K43" s="358">
        <v>65000</v>
      </c>
      <c r="L43" s="302">
        <v>72698</v>
      </c>
      <c r="M43" s="404">
        <v>72000</v>
      </c>
      <c r="N43" s="302">
        <v>75600</v>
      </c>
      <c r="O43" s="302">
        <v>75000</v>
      </c>
    </row>
    <row r="44" spans="1:15" s="4" customFormat="1" ht="12" customHeight="1">
      <c r="A44" s="421" t="s">
        <v>297</v>
      </c>
      <c r="B44" s="110" t="s">
        <v>131</v>
      </c>
      <c r="C44" s="357"/>
      <c r="D44" s="300"/>
      <c r="E44" s="301"/>
      <c r="F44" s="300"/>
      <c r="G44" s="301"/>
      <c r="H44" s="302">
        <v>1015</v>
      </c>
      <c r="I44" s="357"/>
      <c r="J44" s="302">
        <v>1015</v>
      </c>
      <c r="K44" s="358">
        <v>980</v>
      </c>
      <c r="L44" s="302">
        <v>920</v>
      </c>
      <c r="M44" s="404">
        <v>1000</v>
      </c>
      <c r="N44" s="302">
        <v>1000</v>
      </c>
      <c r="O44" s="302">
        <v>1000</v>
      </c>
    </row>
    <row r="45" spans="1:15" s="4" customFormat="1" ht="12" customHeight="1">
      <c r="A45" s="419" t="s">
        <v>301</v>
      </c>
      <c r="B45" s="110" t="s">
        <v>94</v>
      </c>
      <c r="C45" s="357"/>
      <c r="D45" s="300"/>
      <c r="E45" s="301"/>
      <c r="F45" s="300"/>
      <c r="G45" s="301"/>
      <c r="H45" s="302">
        <v>890.94</v>
      </c>
      <c r="I45" s="357"/>
      <c r="J45" s="302">
        <v>890</v>
      </c>
      <c r="K45" s="358">
        <v>900</v>
      </c>
      <c r="L45" s="302">
        <v>881</v>
      </c>
      <c r="M45" s="404">
        <v>900</v>
      </c>
      <c r="N45" s="302">
        <v>900</v>
      </c>
      <c r="O45" s="302">
        <v>900</v>
      </c>
    </row>
    <row r="46" spans="1:15" s="4" customFormat="1" ht="12" customHeight="1">
      <c r="A46" s="421" t="s">
        <v>298</v>
      </c>
      <c r="B46" s="110" t="s">
        <v>122</v>
      </c>
      <c r="C46" s="357"/>
      <c r="D46" s="300"/>
      <c r="E46" s="301"/>
      <c r="F46" s="300"/>
      <c r="G46" s="301"/>
      <c r="H46" s="302" t="s">
        <v>304</v>
      </c>
      <c r="I46" s="357"/>
      <c r="J46" s="302">
        <v>340</v>
      </c>
      <c r="K46" s="358">
        <v>340</v>
      </c>
      <c r="L46" s="302">
        <v>0</v>
      </c>
      <c r="M46" s="404"/>
      <c r="N46" s="302"/>
      <c r="O46" s="302"/>
    </row>
    <row r="47" spans="1:15" s="4" customFormat="1" ht="12" customHeight="1">
      <c r="A47" s="422" t="s">
        <v>299</v>
      </c>
      <c r="B47" s="110" t="s">
        <v>123</v>
      </c>
      <c r="C47" s="357"/>
      <c r="D47" s="300"/>
      <c r="E47" s="301"/>
      <c r="F47" s="300"/>
      <c r="G47" s="301"/>
      <c r="H47" s="302">
        <v>316.14</v>
      </c>
      <c r="I47" s="357"/>
      <c r="J47" s="302">
        <v>320</v>
      </c>
      <c r="K47" s="358">
        <v>330</v>
      </c>
      <c r="L47" s="302">
        <v>312</v>
      </c>
      <c r="M47" s="404">
        <v>330</v>
      </c>
      <c r="N47" s="302">
        <v>330</v>
      </c>
      <c r="O47" s="302">
        <v>330</v>
      </c>
    </row>
    <row r="48" spans="1:15" s="4" customFormat="1" ht="12" customHeight="1">
      <c r="A48" s="422" t="s">
        <v>300</v>
      </c>
      <c r="B48" s="110" t="s">
        <v>124</v>
      </c>
      <c r="C48" s="357"/>
      <c r="D48" s="300"/>
      <c r="E48" s="301"/>
      <c r="F48" s="300"/>
      <c r="G48" s="301"/>
      <c r="H48" s="302">
        <v>2248</v>
      </c>
      <c r="I48" s="357"/>
      <c r="J48" s="302">
        <v>2400</v>
      </c>
      <c r="K48" s="358">
        <v>2000</v>
      </c>
      <c r="L48" s="302">
        <v>2000</v>
      </c>
      <c r="M48" s="404">
        <v>2000</v>
      </c>
      <c r="N48" s="302">
        <v>2400</v>
      </c>
      <c r="O48" s="302">
        <v>2000</v>
      </c>
    </row>
    <row r="49" spans="1:15" s="4" customFormat="1" ht="12" customHeight="1">
      <c r="A49" s="422" t="s">
        <v>302</v>
      </c>
      <c r="B49" s="110" t="s">
        <v>303</v>
      </c>
      <c r="C49" s="357"/>
      <c r="D49" s="300"/>
      <c r="E49" s="301"/>
      <c r="F49" s="300"/>
      <c r="G49" s="301"/>
      <c r="H49" s="302">
        <v>2906</v>
      </c>
      <c r="I49" s="357"/>
      <c r="J49" s="302">
        <v>0</v>
      </c>
      <c r="K49" s="358"/>
      <c r="L49" s="302">
        <v>0</v>
      </c>
      <c r="M49" s="404">
        <v>0</v>
      </c>
      <c r="N49" s="302">
        <v>0</v>
      </c>
      <c r="O49" s="302"/>
    </row>
    <row r="50" spans="1:15" s="4" customFormat="1" ht="12" customHeight="1">
      <c r="A50" s="421" t="s">
        <v>86</v>
      </c>
      <c r="B50" s="110" t="s">
        <v>97</v>
      </c>
      <c r="C50" s="357"/>
      <c r="D50" s="300"/>
      <c r="E50" s="301"/>
      <c r="F50" s="300"/>
      <c r="G50" s="301"/>
      <c r="H50" s="302">
        <v>0</v>
      </c>
      <c r="I50" s="357"/>
      <c r="J50" s="302">
        <v>0</v>
      </c>
      <c r="K50" s="358">
        <v>0</v>
      </c>
      <c r="L50" s="302">
        <v>0</v>
      </c>
      <c r="M50" s="404">
        <v>0</v>
      </c>
      <c r="N50" s="302">
        <v>0</v>
      </c>
      <c r="O50" s="302"/>
    </row>
    <row r="51" spans="1:15" s="4" customFormat="1" ht="12" customHeight="1">
      <c r="A51" s="421">
        <v>312001</v>
      </c>
      <c r="B51" s="110" t="s">
        <v>305</v>
      </c>
      <c r="C51" s="357"/>
      <c r="D51" s="300"/>
      <c r="E51" s="301"/>
      <c r="F51" s="300"/>
      <c r="G51" s="301"/>
      <c r="H51" s="302"/>
      <c r="I51" s="357"/>
      <c r="J51" s="302"/>
      <c r="K51" s="358"/>
      <c r="L51" s="302">
        <v>13000</v>
      </c>
      <c r="M51" s="404">
        <v>0</v>
      </c>
      <c r="N51" s="302"/>
      <c r="O51" s="302"/>
    </row>
    <row r="52" spans="1:24" s="4" customFormat="1" ht="12" customHeight="1" thickBot="1">
      <c r="A52" s="125" t="s">
        <v>1</v>
      </c>
      <c r="B52" s="127"/>
      <c r="C52" s="367">
        <v>292249</v>
      </c>
      <c r="D52" s="368">
        <f>SUM(D7,D12,D18,D22,D27,D29,D33)</f>
        <v>317316</v>
      </c>
      <c r="E52" s="368">
        <v>321010</v>
      </c>
      <c r="F52" s="368">
        <f>SUM(F7,F12,F18,F22,F27,F29,F33)</f>
        <v>360907</v>
      </c>
      <c r="G52" s="368">
        <f>SUM(G7,G12,G18,G22,G27,G29,G33)</f>
        <v>360906.54</v>
      </c>
      <c r="H52" s="371">
        <v>370466.58</v>
      </c>
      <c r="I52" s="369"/>
      <c r="J52" s="371">
        <f>SUM(J7,J12,J18,J22,J27,J29,J33)</f>
        <v>356610</v>
      </c>
      <c r="K52" s="370">
        <f>SUM(K7,K12,K18,K22,K27,K29,K33)</f>
        <v>322420</v>
      </c>
      <c r="L52" s="371">
        <f>SUM(L7,L12,L18,L22,L27,L29,L33)</f>
        <v>377984</v>
      </c>
      <c r="M52" s="406">
        <f>SUM(M7,M12,M18,M22,M27,M29,M33)</f>
        <v>358070</v>
      </c>
      <c r="N52" s="371">
        <f>SUM(N7,N12,N18,N22,N27,N29,N33)</f>
        <v>374910</v>
      </c>
      <c r="O52" s="371">
        <f>SUM(O7,O12,O18,IO22,O27,O29,O33)</f>
        <v>367850</v>
      </c>
      <c r="P52" s="203"/>
      <c r="Q52" s="203"/>
      <c r="R52" s="203"/>
      <c r="S52" s="203"/>
      <c r="T52" s="203"/>
      <c r="U52" s="203"/>
      <c r="V52" s="203"/>
      <c r="W52" s="203"/>
      <c r="X52" s="203"/>
    </row>
    <row r="53" spans="1:15" s="4" customFormat="1" ht="12" customHeight="1" thickBot="1" thickTop="1">
      <c r="A53" s="41"/>
      <c r="B53" s="111"/>
      <c r="C53" s="357"/>
      <c r="D53" s="300"/>
      <c r="E53" s="300"/>
      <c r="F53" s="300"/>
      <c r="G53" s="301"/>
      <c r="H53" s="415"/>
      <c r="I53" s="357"/>
      <c r="J53" s="302"/>
      <c r="K53" s="358"/>
      <c r="L53" s="301"/>
      <c r="M53" s="408"/>
      <c r="N53" s="302"/>
      <c r="O53" s="302"/>
    </row>
    <row r="54" spans="1:15" s="4" customFormat="1" ht="12" customHeight="1" thickTop="1">
      <c r="A54" s="424" t="s">
        <v>13</v>
      </c>
      <c r="B54" s="200"/>
      <c r="C54" s="357"/>
      <c r="D54" s="300"/>
      <c r="E54" s="300"/>
      <c r="F54" s="300"/>
      <c r="G54" s="302">
        <v>278721.59</v>
      </c>
      <c r="H54" s="418">
        <v>50000</v>
      </c>
      <c r="I54" s="357"/>
      <c r="J54" s="302">
        <v>50000</v>
      </c>
      <c r="K54" s="358">
        <v>0</v>
      </c>
      <c r="L54" s="301"/>
      <c r="M54" s="408">
        <v>0</v>
      </c>
      <c r="N54" s="302">
        <v>0</v>
      </c>
      <c r="O54" s="302">
        <v>0</v>
      </c>
    </row>
    <row r="55" spans="1:15" s="4" customFormat="1" ht="12" customHeight="1">
      <c r="A55" s="425" t="s">
        <v>73</v>
      </c>
      <c r="B55" s="201"/>
      <c r="C55" s="361"/>
      <c r="D55" s="300"/>
      <c r="E55" s="300"/>
      <c r="F55" s="300"/>
      <c r="G55" s="299">
        <v>0</v>
      </c>
      <c r="H55" s="418">
        <v>341.52</v>
      </c>
      <c r="I55" s="357"/>
      <c r="J55" s="302">
        <v>341.52</v>
      </c>
      <c r="K55" s="358">
        <v>0</v>
      </c>
      <c r="L55" s="301"/>
      <c r="M55" s="408">
        <v>0</v>
      </c>
      <c r="N55" s="302">
        <v>0</v>
      </c>
      <c r="O55" s="302">
        <v>0</v>
      </c>
    </row>
    <row r="56" spans="1:15" s="4" customFormat="1" ht="12" customHeight="1">
      <c r="A56" s="430"/>
      <c r="B56" s="201" t="s">
        <v>307</v>
      </c>
      <c r="C56" s="361"/>
      <c r="D56" s="300"/>
      <c r="E56" s="300"/>
      <c r="F56" s="300"/>
      <c r="G56" s="299"/>
      <c r="H56" s="418"/>
      <c r="I56" s="357"/>
      <c r="J56" s="302"/>
      <c r="K56" s="358"/>
      <c r="L56" s="302">
        <v>99343</v>
      </c>
      <c r="M56" s="408">
        <v>0</v>
      </c>
      <c r="N56" s="302"/>
      <c r="O56" s="302">
        <v>0</v>
      </c>
    </row>
    <row r="57" spans="1:15" s="4" customFormat="1" ht="12" customHeight="1" thickBot="1">
      <c r="A57" s="125" t="s">
        <v>0</v>
      </c>
      <c r="B57" s="124"/>
      <c r="C57" s="369">
        <v>51833</v>
      </c>
      <c r="D57" s="373">
        <f>SUM(D54:D55)</f>
        <v>0</v>
      </c>
      <c r="E57" s="373"/>
      <c r="F57" s="373">
        <f>SUM(F54:F55)</f>
        <v>0</v>
      </c>
      <c r="G57" s="371">
        <v>278721.59</v>
      </c>
      <c r="H57" s="426">
        <v>50341.52</v>
      </c>
      <c r="I57" s="374"/>
      <c r="J57" s="376">
        <f>SUM(J54,J55)</f>
        <v>50341.52</v>
      </c>
      <c r="K57" s="375">
        <v>0</v>
      </c>
      <c r="L57" s="376">
        <v>99343</v>
      </c>
      <c r="M57" s="411">
        <v>0</v>
      </c>
      <c r="N57" s="376">
        <v>0</v>
      </c>
      <c r="O57" s="376">
        <v>0</v>
      </c>
    </row>
    <row r="58" spans="1:15" s="4" customFormat="1" ht="12" customHeight="1" thickBot="1" thickTop="1">
      <c r="A58" s="12"/>
      <c r="B58" s="111"/>
      <c r="C58" s="357"/>
      <c r="D58" s="300"/>
      <c r="E58" s="300"/>
      <c r="F58" s="300"/>
      <c r="G58" s="302"/>
      <c r="H58" s="418"/>
      <c r="I58" s="357"/>
      <c r="J58" s="302"/>
      <c r="K58" s="358"/>
      <c r="L58" s="301"/>
      <c r="M58" s="408"/>
      <c r="N58" s="302"/>
      <c r="O58" s="302"/>
    </row>
    <row r="59" spans="1:15" s="4" customFormat="1" ht="12" customHeight="1" thickTop="1">
      <c r="A59" s="202" t="s">
        <v>72</v>
      </c>
      <c r="B59" s="200"/>
      <c r="C59" s="357"/>
      <c r="D59" s="300">
        <f>SUM(D61)</f>
        <v>0</v>
      </c>
      <c r="E59" s="300"/>
      <c r="F59" s="300">
        <f>SUM(F61)</f>
        <v>0</v>
      </c>
      <c r="G59" s="300">
        <v>46591.87</v>
      </c>
      <c r="H59" s="415">
        <v>0</v>
      </c>
      <c r="I59" s="357"/>
      <c r="J59" s="302"/>
      <c r="K59" s="358">
        <f>SUM(K61)</f>
        <v>45650</v>
      </c>
      <c r="L59" s="301"/>
      <c r="M59" s="408"/>
      <c r="N59" s="302"/>
      <c r="O59" s="302"/>
    </row>
    <row r="60" spans="1:15" s="4" customFormat="1" ht="12" customHeight="1">
      <c r="A60" s="372" t="s">
        <v>74</v>
      </c>
      <c r="B60" s="201"/>
      <c r="C60" s="357"/>
      <c r="D60" s="300"/>
      <c r="E60" s="300"/>
      <c r="F60" s="300"/>
      <c r="G60" s="301"/>
      <c r="H60" s="415"/>
      <c r="I60" s="357"/>
      <c r="J60" s="302"/>
      <c r="K60" s="358"/>
      <c r="L60" s="301"/>
      <c r="M60" s="408"/>
      <c r="N60" s="302"/>
      <c r="O60" s="302"/>
    </row>
    <row r="61" spans="1:15" s="4" customFormat="1" ht="12" customHeight="1">
      <c r="A61" s="5">
        <v>453</v>
      </c>
      <c r="B61" s="110" t="s">
        <v>71</v>
      </c>
      <c r="C61" s="361">
        <v>243042</v>
      </c>
      <c r="D61" s="300"/>
      <c r="E61" s="300"/>
      <c r="F61" s="300"/>
      <c r="G61" s="298"/>
      <c r="H61" s="415"/>
      <c r="I61" s="357"/>
      <c r="J61" s="302">
        <v>117054</v>
      </c>
      <c r="K61" s="358">
        <v>45650</v>
      </c>
      <c r="L61" s="301"/>
      <c r="M61" s="408"/>
      <c r="N61" s="302"/>
      <c r="O61" s="302"/>
    </row>
    <row r="62" spans="1:15" s="4" customFormat="1" ht="12" customHeight="1">
      <c r="A62" s="126" t="s">
        <v>72</v>
      </c>
      <c r="B62" s="124"/>
      <c r="C62" s="369"/>
      <c r="D62" s="373">
        <f aca="true" t="shared" si="6" ref="D62:M62">SUM(D59)</f>
        <v>0</v>
      </c>
      <c r="E62" s="373"/>
      <c r="F62" s="373">
        <f t="shared" si="6"/>
        <v>0</v>
      </c>
      <c r="G62" s="373">
        <f t="shared" si="6"/>
        <v>46591.87</v>
      </c>
      <c r="H62" s="416">
        <v>0</v>
      </c>
      <c r="I62" s="374"/>
      <c r="J62" s="376">
        <f>SUM(J58,J59,J60,J61)</f>
        <v>117054</v>
      </c>
      <c r="K62" s="375">
        <f t="shared" si="6"/>
        <v>45650</v>
      </c>
      <c r="L62" s="376">
        <v>0</v>
      </c>
      <c r="M62" s="411">
        <f t="shared" si="6"/>
        <v>0</v>
      </c>
      <c r="N62" s="376">
        <f>SUM(N59)</f>
        <v>0</v>
      </c>
      <c r="O62" s="376">
        <v>0</v>
      </c>
    </row>
    <row r="63" spans="1:15" s="4" customFormat="1" ht="12" customHeight="1">
      <c r="A63" s="7"/>
      <c r="B63" s="110"/>
      <c r="C63" s="357"/>
      <c r="D63" s="300"/>
      <c r="E63" s="300"/>
      <c r="F63" s="300"/>
      <c r="G63" s="301"/>
      <c r="H63" s="415"/>
      <c r="I63" s="357"/>
      <c r="J63" s="302"/>
      <c r="K63" s="358"/>
      <c r="L63" s="301"/>
      <c r="M63" s="408"/>
      <c r="N63" s="302"/>
      <c r="O63" s="302"/>
    </row>
    <row r="64" spans="1:15" s="4" customFormat="1" ht="12" customHeight="1">
      <c r="A64" s="377" t="s">
        <v>177</v>
      </c>
      <c r="B64" s="378"/>
      <c r="C64" s="357">
        <v>297249</v>
      </c>
      <c r="D64" s="302">
        <f>SUM(D52)</f>
        <v>317316</v>
      </c>
      <c r="E64" s="300">
        <v>321010</v>
      </c>
      <c r="F64" s="300">
        <f>SUM(F52)</f>
        <v>360907</v>
      </c>
      <c r="G64" s="300">
        <v>360906.54</v>
      </c>
      <c r="H64" s="418">
        <v>370466.58</v>
      </c>
      <c r="I64" s="357"/>
      <c r="J64" s="302">
        <f>SUM(J52)</f>
        <v>356610</v>
      </c>
      <c r="K64" s="358">
        <f>SUM(K52)</f>
        <v>322420</v>
      </c>
      <c r="L64" s="302">
        <v>377984</v>
      </c>
      <c r="M64" s="404">
        <f>SUM(M52)</f>
        <v>358070</v>
      </c>
      <c r="N64" s="302">
        <f>SUM(N52)</f>
        <v>374910</v>
      </c>
      <c r="O64" s="302">
        <v>367850</v>
      </c>
    </row>
    <row r="65" spans="1:15" s="4" customFormat="1" ht="12" customHeight="1">
      <c r="A65" s="377" t="s">
        <v>214</v>
      </c>
      <c r="B65" s="378"/>
      <c r="C65" s="357">
        <v>51833</v>
      </c>
      <c r="D65" s="302">
        <f aca="true" t="shared" si="7" ref="D65:M65">SUM(D57)</f>
        <v>0</v>
      </c>
      <c r="E65" s="300">
        <v>0</v>
      </c>
      <c r="F65" s="300">
        <f t="shared" si="7"/>
        <v>0</v>
      </c>
      <c r="G65" s="300">
        <f t="shared" si="7"/>
        <v>278721.59</v>
      </c>
      <c r="H65" s="418">
        <v>50341.52</v>
      </c>
      <c r="I65" s="357"/>
      <c r="J65" s="302">
        <v>0</v>
      </c>
      <c r="K65" s="358">
        <f t="shared" si="7"/>
        <v>0</v>
      </c>
      <c r="L65" s="302">
        <v>99343</v>
      </c>
      <c r="M65" s="408">
        <f t="shared" si="7"/>
        <v>0</v>
      </c>
      <c r="N65" s="302">
        <f>SUM(N57)</f>
        <v>0</v>
      </c>
      <c r="O65" s="302"/>
    </row>
    <row r="66" spans="1:17" s="13" customFormat="1" ht="12" customHeight="1">
      <c r="A66" s="377" t="s">
        <v>72</v>
      </c>
      <c r="B66" s="378"/>
      <c r="C66" s="357">
        <v>243042</v>
      </c>
      <c r="D66" s="302">
        <v>150481</v>
      </c>
      <c r="E66" s="300">
        <v>0</v>
      </c>
      <c r="F66" s="300">
        <f>SUM(F62)</f>
        <v>0</v>
      </c>
      <c r="G66" s="300">
        <v>46390.16</v>
      </c>
      <c r="H66" s="415">
        <v>0</v>
      </c>
      <c r="I66" s="357"/>
      <c r="J66" s="302">
        <f>SUM(J62)</f>
        <v>117054</v>
      </c>
      <c r="K66" s="358">
        <f>SUM(K62)</f>
        <v>45650</v>
      </c>
      <c r="L66" s="302">
        <v>0</v>
      </c>
      <c r="M66" s="408">
        <f>SUM(M62)</f>
        <v>0</v>
      </c>
      <c r="N66" s="302">
        <f>SUM(N62)</f>
        <v>0</v>
      </c>
      <c r="O66" s="302"/>
      <c r="P66" s="4"/>
      <c r="Q66" s="4"/>
    </row>
    <row r="67" spans="1:17" s="13" customFormat="1" ht="12" customHeight="1">
      <c r="A67" s="379" t="s">
        <v>215</v>
      </c>
      <c r="B67" s="378"/>
      <c r="C67" s="357"/>
      <c r="D67" s="301">
        <v>7184</v>
      </c>
      <c r="E67" s="300"/>
      <c r="F67" s="300"/>
      <c r="G67" s="302">
        <v>4973.18</v>
      </c>
      <c r="H67" s="418">
        <v>6525.15</v>
      </c>
      <c r="I67" s="357"/>
      <c r="J67" s="302">
        <v>4000</v>
      </c>
      <c r="K67" s="358">
        <v>4000</v>
      </c>
      <c r="L67" s="302">
        <v>8000</v>
      </c>
      <c r="M67" s="404">
        <v>5000</v>
      </c>
      <c r="N67" s="302">
        <v>5200</v>
      </c>
      <c r="O67" s="302">
        <v>5000</v>
      </c>
      <c r="P67" s="4"/>
      <c r="Q67" s="4"/>
    </row>
    <row r="68" spans="1:17" s="13" customFormat="1" ht="18.75" customHeight="1" thickBot="1">
      <c r="A68" s="380" t="s">
        <v>217</v>
      </c>
      <c r="B68" s="204"/>
      <c r="C68" s="381"/>
      <c r="D68" s="343">
        <f>SUM(D64:D67)</f>
        <v>474981</v>
      </c>
      <c r="E68" s="343">
        <v>321010</v>
      </c>
      <c r="F68" s="343">
        <f>SUM(F64:F67)</f>
        <v>360907</v>
      </c>
      <c r="G68" s="343">
        <f>SUM(G64:G67)</f>
        <v>690991.4700000001</v>
      </c>
      <c r="H68" s="427">
        <v>427333.22</v>
      </c>
      <c r="I68" s="381"/>
      <c r="J68" s="429">
        <f>SUM(J64,J65,J66,J67)</f>
        <v>477664</v>
      </c>
      <c r="K68" s="382">
        <f>SUM(K64:K67)</f>
        <v>372070</v>
      </c>
      <c r="L68" s="429">
        <f>SUM(L64:L67)</f>
        <v>485327</v>
      </c>
      <c r="M68" s="407">
        <f>SUM(M64:M67)</f>
        <v>363070</v>
      </c>
      <c r="N68" s="394">
        <f>SUM(N64:N67)</f>
        <v>380110</v>
      </c>
      <c r="O68" s="394">
        <f>SUM(O63,O64,O65,O66,O67)</f>
        <v>372850</v>
      </c>
      <c r="P68" s="4"/>
      <c r="Q68" s="4"/>
    </row>
    <row r="69" spans="1:17" s="13" customFormat="1" ht="12" customHeight="1" thickTop="1">
      <c r="A69" s="383"/>
      <c r="B69" s="4"/>
      <c r="C69" s="347"/>
      <c r="D69" s="336"/>
      <c r="E69" s="336"/>
      <c r="F69" s="336"/>
      <c r="G69" s="337"/>
      <c r="H69" s="428"/>
      <c r="I69" s="347"/>
      <c r="J69" s="338"/>
      <c r="K69" s="384"/>
      <c r="L69" s="337"/>
      <c r="M69" s="412"/>
      <c r="N69" s="338"/>
      <c r="O69" s="338"/>
      <c r="P69" s="4"/>
      <c r="Q69" s="4"/>
    </row>
    <row r="70" spans="1:17" s="13" customFormat="1" ht="12" customHeight="1">
      <c r="A70" s="383"/>
      <c r="B70" s="4"/>
      <c r="C70" s="347"/>
      <c r="D70" s="336"/>
      <c r="E70" s="336"/>
      <c r="F70" s="336"/>
      <c r="G70" s="337"/>
      <c r="H70" s="412"/>
      <c r="I70" s="347"/>
      <c r="J70" s="338"/>
      <c r="K70" s="384"/>
      <c r="L70" s="337"/>
      <c r="M70" s="412"/>
      <c r="N70" s="338"/>
      <c r="O70" s="338"/>
      <c r="P70" s="4"/>
      <c r="Q70" s="4"/>
    </row>
    <row r="71" spans="1:17" ht="12" customHeight="1">
      <c r="A71" s="383"/>
      <c r="B71" s="156"/>
      <c r="C71" s="347"/>
      <c r="D71" s="336"/>
      <c r="E71" s="336"/>
      <c r="F71" s="336"/>
      <c r="G71" s="337"/>
      <c r="H71" s="412"/>
      <c r="I71" s="347"/>
      <c r="J71" s="338"/>
      <c r="K71" s="384"/>
      <c r="L71" s="337"/>
      <c r="M71" s="412"/>
      <c r="N71" s="338"/>
      <c r="O71" s="338"/>
      <c r="P71" s="4"/>
      <c r="Q71" s="4"/>
    </row>
    <row r="72" spans="1:17" ht="12" customHeight="1">
      <c r="A72" s="383"/>
      <c r="B72" s="4"/>
      <c r="C72" s="347"/>
      <c r="D72" s="336"/>
      <c r="E72" s="336"/>
      <c r="F72" s="336"/>
      <c r="G72" s="337"/>
      <c r="H72" s="412"/>
      <c r="I72" s="347"/>
      <c r="J72" s="337"/>
      <c r="K72" s="384"/>
      <c r="L72" s="337"/>
      <c r="M72" s="412"/>
      <c r="N72" s="338"/>
      <c r="O72" s="338"/>
      <c r="P72" s="4"/>
      <c r="Q72" s="4"/>
    </row>
    <row r="73" spans="1:17" ht="12" customHeight="1">
      <c r="A73" s="383"/>
      <c r="B73" s="4"/>
      <c r="C73" s="347"/>
      <c r="D73" s="336"/>
      <c r="E73" s="336"/>
      <c r="F73" s="336"/>
      <c r="G73" s="337"/>
      <c r="H73" s="412"/>
      <c r="I73" s="347"/>
      <c r="J73" s="337"/>
      <c r="K73" s="384"/>
      <c r="L73" s="337"/>
      <c r="M73" s="412"/>
      <c r="N73" s="338"/>
      <c r="O73" s="338"/>
      <c r="P73" s="4"/>
      <c r="Q73" s="4"/>
    </row>
    <row r="74" spans="1:17" ht="12" customHeight="1">
      <c r="A74" s="383"/>
      <c r="B74" s="4"/>
      <c r="C74" s="347"/>
      <c r="D74" s="336"/>
      <c r="E74" s="336"/>
      <c r="F74" s="336"/>
      <c r="G74" s="337"/>
      <c r="H74" s="412"/>
      <c r="I74" s="347"/>
      <c r="J74" s="337"/>
      <c r="K74" s="384"/>
      <c r="L74" s="337"/>
      <c r="M74" s="412"/>
      <c r="N74" s="338"/>
      <c r="O74" s="338"/>
      <c r="P74" s="4"/>
      <c r="Q74" s="4"/>
    </row>
    <row r="75" spans="1:17" ht="12" customHeight="1">
      <c r="A75" s="383"/>
      <c r="B75" s="4"/>
      <c r="C75" s="347"/>
      <c r="D75" s="336"/>
      <c r="E75" s="336"/>
      <c r="F75" s="336"/>
      <c r="G75" s="337"/>
      <c r="H75" s="412"/>
      <c r="I75" s="347"/>
      <c r="J75" s="337"/>
      <c r="K75" s="384"/>
      <c r="L75" s="337"/>
      <c r="M75" s="412"/>
      <c r="N75" s="338"/>
      <c r="O75" s="338"/>
      <c r="P75" s="4"/>
      <c r="Q75" s="4"/>
    </row>
    <row r="76" spans="1:17" ht="12" customHeight="1">
      <c r="A76" s="383"/>
      <c r="B76" s="4"/>
      <c r="C76" s="347"/>
      <c r="D76" s="336"/>
      <c r="E76" s="336"/>
      <c r="F76" s="336"/>
      <c r="G76" s="337"/>
      <c r="H76" s="412"/>
      <c r="I76" s="347"/>
      <c r="J76" s="337"/>
      <c r="K76" s="384"/>
      <c r="L76" s="337"/>
      <c r="M76" s="412"/>
      <c r="N76" s="338"/>
      <c r="O76" s="338"/>
      <c r="P76" s="4"/>
      <c r="Q76" s="4"/>
    </row>
    <row r="77" spans="1:17" ht="12" customHeight="1">
      <c r="A77" s="383"/>
      <c r="B77" s="4"/>
      <c r="C77" s="347"/>
      <c r="D77" s="336"/>
      <c r="E77" s="336"/>
      <c r="F77" s="336"/>
      <c r="G77" s="337"/>
      <c r="H77" s="412"/>
      <c r="I77" s="347"/>
      <c r="J77" s="337"/>
      <c r="K77" s="384"/>
      <c r="L77" s="337"/>
      <c r="M77" s="412"/>
      <c r="N77" s="338"/>
      <c r="O77" s="338"/>
      <c r="P77" s="4"/>
      <c r="Q77" s="4"/>
    </row>
    <row r="78" spans="1:17" ht="12" customHeight="1">
      <c r="A78" s="383"/>
      <c r="B78" s="4"/>
      <c r="C78" s="347"/>
      <c r="D78" s="336"/>
      <c r="E78" s="336"/>
      <c r="F78" s="336"/>
      <c r="G78" s="336"/>
      <c r="H78" s="412"/>
      <c r="I78" s="347"/>
      <c r="J78" s="337"/>
      <c r="K78" s="384"/>
      <c r="L78" s="337"/>
      <c r="M78" s="412"/>
      <c r="N78" s="338"/>
      <c r="O78" s="338"/>
      <c r="P78" s="4"/>
      <c r="Q78" s="4"/>
    </row>
    <row r="79" spans="1:17" ht="12" customHeight="1">
      <c r="A79" s="383"/>
      <c r="B79" s="4"/>
      <c r="C79" s="347"/>
      <c r="D79" s="336"/>
      <c r="E79" s="336"/>
      <c r="F79" s="336"/>
      <c r="G79" s="336"/>
      <c r="H79" s="412"/>
      <c r="I79" s="347"/>
      <c r="J79" s="337"/>
      <c r="K79" s="384"/>
      <c r="L79" s="337"/>
      <c r="M79" s="412"/>
      <c r="N79" s="338"/>
      <c r="O79" s="338"/>
      <c r="P79" s="4"/>
      <c r="Q79" s="4"/>
    </row>
    <row r="80" spans="1:17" ht="12" customHeight="1">
      <c r="A80" s="383"/>
      <c r="B80" s="4"/>
      <c r="C80" s="347"/>
      <c r="D80" s="336"/>
      <c r="E80" s="336"/>
      <c r="F80" s="336"/>
      <c r="G80" s="336"/>
      <c r="H80" s="412"/>
      <c r="I80" s="347"/>
      <c r="J80" s="336"/>
      <c r="K80" s="384"/>
      <c r="L80" s="337"/>
      <c r="M80" s="412"/>
      <c r="N80" s="338"/>
      <c r="O80" s="338"/>
      <c r="P80" s="4"/>
      <c r="Q80" s="4"/>
    </row>
    <row r="81" spans="1:17" ht="12" customHeight="1">
      <c r="A81" s="383"/>
      <c r="B81" s="4"/>
      <c r="C81" s="347"/>
      <c r="D81" s="336"/>
      <c r="E81" s="336"/>
      <c r="F81" s="336"/>
      <c r="G81" s="303"/>
      <c r="H81" s="413"/>
      <c r="I81" s="4"/>
      <c r="J81" s="303"/>
      <c r="K81" s="385"/>
      <c r="L81" s="280"/>
      <c r="M81" s="413"/>
      <c r="N81" s="386"/>
      <c r="O81" s="386"/>
      <c r="P81" s="4"/>
      <c r="Q81" s="4"/>
    </row>
    <row r="82" spans="1:17" ht="12" customHeight="1">
      <c r="A82" s="387"/>
      <c r="B82" s="192"/>
      <c r="C82" s="347"/>
      <c r="D82" s="336"/>
      <c r="E82" s="336"/>
      <c r="F82" s="336"/>
      <c r="G82" s="303"/>
      <c r="H82" s="413"/>
      <c r="I82" s="4"/>
      <c r="J82" s="303"/>
      <c r="K82" s="385"/>
      <c r="L82" s="280"/>
      <c r="M82" s="413"/>
      <c r="N82" s="386"/>
      <c r="O82" s="386"/>
      <c r="P82" s="4"/>
      <c r="Q82" s="4"/>
    </row>
    <row r="83" spans="1:17" ht="12" customHeight="1">
      <c r="A83" s="387"/>
      <c r="B83" s="192"/>
      <c r="C83" s="347"/>
      <c r="D83" s="336"/>
      <c r="E83" s="336"/>
      <c r="F83" s="336"/>
      <c r="G83" s="303"/>
      <c r="H83" s="413"/>
      <c r="I83" s="4"/>
      <c r="J83" s="303"/>
      <c r="K83" s="385"/>
      <c r="L83" s="280"/>
      <c r="M83" s="413"/>
      <c r="N83" s="386"/>
      <c r="O83" s="386"/>
      <c r="P83" s="4"/>
      <c r="Q83" s="4"/>
    </row>
    <row r="84" spans="1:17" ht="12" customHeight="1">
      <c r="A84" s="387"/>
      <c r="B84" s="192"/>
      <c r="C84" s="347"/>
      <c r="D84" s="336"/>
      <c r="E84" s="336"/>
      <c r="F84" s="336"/>
      <c r="G84" s="303"/>
      <c r="H84" s="413"/>
      <c r="I84" s="4"/>
      <c r="J84" s="303"/>
      <c r="K84" s="385"/>
      <c r="L84" s="280"/>
      <c r="M84" s="413"/>
      <c r="N84" s="386"/>
      <c r="O84" s="386"/>
      <c r="P84" s="4"/>
      <c r="Q84" s="4"/>
    </row>
    <row r="85" spans="1:17" ht="12" customHeight="1">
      <c r="A85" s="387"/>
      <c r="B85" s="192"/>
      <c r="C85" s="347"/>
      <c r="D85" s="336"/>
      <c r="E85" s="336"/>
      <c r="F85" s="336"/>
      <c r="G85" s="303"/>
      <c r="H85" s="413"/>
      <c r="I85" s="4"/>
      <c r="J85" s="303"/>
      <c r="K85" s="385"/>
      <c r="L85" s="280"/>
      <c r="M85" s="413"/>
      <c r="N85" s="386"/>
      <c r="O85" s="386"/>
      <c r="P85" s="4"/>
      <c r="Q85" s="4"/>
    </row>
    <row r="86" spans="1:17" ht="12" customHeight="1">
      <c r="A86" s="387"/>
      <c r="B86" s="192"/>
      <c r="C86" s="347"/>
      <c r="D86" s="336"/>
      <c r="E86" s="336"/>
      <c r="F86" s="336"/>
      <c r="G86" s="303"/>
      <c r="H86" s="413"/>
      <c r="I86" s="4"/>
      <c r="J86" s="303"/>
      <c r="K86" s="385"/>
      <c r="L86" s="280"/>
      <c r="M86" s="280"/>
      <c r="N86" s="388"/>
      <c r="O86" s="388"/>
      <c r="P86" s="4"/>
      <c r="Q86" s="4"/>
    </row>
    <row r="87" spans="1:17" ht="12" customHeight="1">
      <c r="A87" s="387"/>
      <c r="B87" s="192"/>
      <c r="C87" s="347"/>
      <c r="D87" s="336"/>
      <c r="E87" s="336"/>
      <c r="F87" s="336"/>
      <c r="G87" s="303"/>
      <c r="H87" s="413"/>
      <c r="I87" s="4"/>
      <c r="J87" s="303"/>
      <c r="K87" s="385"/>
      <c r="L87" s="280"/>
      <c r="M87" s="280"/>
      <c r="N87" s="388"/>
      <c r="O87" s="388"/>
      <c r="P87" s="4"/>
      <c r="Q87" s="4"/>
    </row>
    <row r="88" spans="1:17" ht="12" customHeight="1">
      <c r="A88" s="387"/>
      <c r="B88" s="192"/>
      <c r="C88" s="347"/>
      <c r="D88" s="336"/>
      <c r="E88" s="336"/>
      <c r="F88" s="336"/>
      <c r="G88" s="303"/>
      <c r="H88" s="413"/>
      <c r="I88" s="4"/>
      <c r="J88" s="303"/>
      <c r="K88" s="385"/>
      <c r="L88" s="280"/>
      <c r="M88" s="280"/>
      <c r="N88" s="388"/>
      <c r="O88" s="388"/>
      <c r="P88" s="4"/>
      <c r="Q88" s="4"/>
    </row>
    <row r="89" spans="1:17" ht="12" customHeight="1">
      <c r="A89" s="387"/>
      <c r="B89" s="192"/>
      <c r="C89" s="347"/>
      <c r="D89" s="336"/>
      <c r="E89" s="336"/>
      <c r="F89" s="336"/>
      <c r="G89" s="303"/>
      <c r="H89" s="413"/>
      <c r="I89" s="4"/>
      <c r="J89" s="4"/>
      <c r="K89" s="389"/>
      <c r="L89" s="199"/>
      <c r="M89" s="199"/>
      <c r="N89" s="390"/>
      <c r="O89" s="390"/>
      <c r="P89" s="4"/>
      <c r="Q89" s="4"/>
    </row>
    <row r="90" spans="1:17" ht="12" customHeight="1">
      <c r="A90" s="387"/>
      <c r="B90" s="192"/>
      <c r="C90" s="347"/>
      <c r="D90" s="336"/>
      <c r="E90" s="336"/>
      <c r="F90" s="336"/>
      <c r="G90" s="303"/>
      <c r="H90" s="413"/>
      <c r="I90" s="4"/>
      <c r="J90" s="4"/>
      <c r="K90" s="389"/>
      <c r="L90" s="199"/>
      <c r="M90" s="199"/>
      <c r="N90" s="390"/>
      <c r="O90" s="390"/>
      <c r="P90" s="4"/>
      <c r="Q90" s="4"/>
    </row>
    <row r="91" spans="1:17" ht="12" customHeight="1">
      <c r="A91" s="387"/>
      <c r="B91" s="192"/>
      <c r="C91" s="347"/>
      <c r="D91" s="336"/>
      <c r="E91" s="336"/>
      <c r="F91" s="336"/>
      <c r="G91" s="303"/>
      <c r="H91" s="413"/>
      <c r="I91" s="4"/>
      <c r="J91" s="4"/>
      <c r="K91" s="389"/>
      <c r="L91" s="199"/>
      <c r="M91" s="199"/>
      <c r="N91" s="390"/>
      <c r="O91" s="390"/>
      <c r="P91" s="4"/>
      <c r="Q91" s="4"/>
    </row>
    <row r="92" spans="1:17" ht="12" customHeight="1">
      <c r="A92" s="387"/>
      <c r="B92" s="192"/>
      <c r="C92" s="347"/>
      <c r="D92" s="336"/>
      <c r="E92" s="336"/>
      <c r="F92" s="336"/>
      <c r="G92" s="303"/>
      <c r="H92" s="413"/>
      <c r="I92" s="4"/>
      <c r="J92" s="4"/>
      <c r="K92" s="389"/>
      <c r="L92" s="389"/>
      <c r="M92" s="199"/>
      <c r="N92" s="390"/>
      <c r="O92" s="390"/>
      <c r="P92" s="4"/>
      <c r="Q92" s="4"/>
    </row>
    <row r="93" spans="1:17" ht="12" customHeight="1">
      <c r="A93" s="387"/>
      <c r="B93" s="192"/>
      <c r="C93" s="347"/>
      <c r="D93" s="336"/>
      <c r="E93" s="336"/>
      <c r="F93" s="336"/>
      <c r="G93" s="303"/>
      <c r="H93" s="413"/>
      <c r="I93" s="4"/>
      <c r="J93" s="4"/>
      <c r="K93" s="389"/>
      <c r="L93" s="389"/>
      <c r="M93" s="199"/>
      <c r="N93" s="390"/>
      <c r="O93" s="390"/>
      <c r="P93" s="4"/>
      <c r="Q93" s="4"/>
    </row>
    <row r="94" spans="1:17" ht="12" customHeight="1">
      <c r="A94" s="387"/>
      <c r="B94" s="192"/>
      <c r="C94" s="347"/>
      <c r="D94" s="336"/>
      <c r="E94" s="336"/>
      <c r="F94" s="336"/>
      <c r="G94" s="303"/>
      <c r="H94" s="413"/>
      <c r="I94" s="4"/>
      <c r="J94" s="4"/>
      <c r="K94" s="389"/>
      <c r="L94" s="389"/>
      <c r="M94" s="199"/>
      <c r="N94" s="390"/>
      <c r="O94" s="390"/>
      <c r="P94" s="4"/>
      <c r="Q94" s="4"/>
    </row>
    <row r="95" spans="1:17" ht="12" customHeight="1">
      <c r="A95" s="387"/>
      <c r="B95" s="192"/>
      <c r="C95" s="347"/>
      <c r="D95" s="336"/>
      <c r="E95" s="336"/>
      <c r="F95" s="336"/>
      <c r="G95" s="303"/>
      <c r="H95" s="413"/>
      <c r="I95" s="4"/>
      <c r="J95" s="4"/>
      <c r="K95" s="389"/>
      <c r="L95" s="389"/>
      <c r="M95" s="199"/>
      <c r="N95" s="390"/>
      <c r="O95" s="390"/>
      <c r="P95" s="4"/>
      <c r="Q95" s="4"/>
    </row>
    <row r="96" spans="1:17" ht="12" customHeight="1">
      <c r="A96" s="387"/>
      <c r="B96" s="192"/>
      <c r="C96" s="347"/>
      <c r="D96" s="336"/>
      <c r="E96" s="336"/>
      <c r="F96" s="336"/>
      <c r="G96" s="303"/>
      <c r="H96" s="413"/>
      <c r="I96" s="4"/>
      <c r="J96" s="4"/>
      <c r="K96" s="389"/>
      <c r="L96" s="389"/>
      <c r="M96" s="199"/>
      <c r="N96" s="390"/>
      <c r="O96" s="390"/>
      <c r="P96" s="4"/>
      <c r="Q96" s="4"/>
    </row>
    <row r="97" spans="1:17" ht="12.75">
      <c r="A97" s="387"/>
      <c r="B97" s="192"/>
      <c r="C97" s="347"/>
      <c r="D97" s="336"/>
      <c r="E97" s="336"/>
      <c r="F97" s="336"/>
      <c r="G97" s="303"/>
      <c r="H97" s="413"/>
      <c r="I97" s="4"/>
      <c r="J97" s="4"/>
      <c r="K97" s="4"/>
      <c r="L97" s="4"/>
      <c r="M97" s="199"/>
      <c r="N97" s="390"/>
      <c r="O97" s="390"/>
      <c r="P97" s="4"/>
      <c r="Q97" s="4"/>
    </row>
    <row r="98" spans="1:17" ht="12.75">
      <c r="A98" s="387"/>
      <c r="B98" s="192"/>
      <c r="C98" s="347"/>
      <c r="D98" s="336"/>
      <c r="E98" s="336"/>
      <c r="F98" s="336"/>
      <c r="G98" s="303"/>
      <c r="H98" s="413"/>
      <c r="I98" s="4"/>
      <c r="J98" s="4"/>
      <c r="K98" s="4"/>
      <c r="L98" s="4"/>
      <c r="M98" s="199"/>
      <c r="N98" s="390"/>
      <c r="O98" s="390"/>
      <c r="P98" s="4"/>
      <c r="Q98" s="4"/>
    </row>
    <row r="99" spans="1:17" ht="12.75">
      <c r="A99" s="387"/>
      <c r="B99" s="192"/>
      <c r="C99" s="347"/>
      <c r="D99" s="336"/>
      <c r="E99" s="336"/>
      <c r="F99" s="336"/>
      <c r="G99" s="303"/>
      <c r="H99" s="413"/>
      <c r="I99" s="4"/>
      <c r="J99" s="4"/>
      <c r="K99" s="4"/>
      <c r="L99" s="4"/>
      <c r="M99" s="199"/>
      <c r="N99" s="390"/>
      <c r="O99" s="390"/>
      <c r="P99" s="4"/>
      <c r="Q99" s="4"/>
    </row>
    <row r="100" spans="1:17" ht="12.75">
      <c r="A100" s="387"/>
      <c r="B100" s="192"/>
      <c r="C100" s="347"/>
      <c r="D100" s="336"/>
      <c r="E100" s="336"/>
      <c r="F100" s="336"/>
      <c r="G100" s="303"/>
      <c r="H100" s="413"/>
      <c r="I100" s="4"/>
      <c r="J100" s="4"/>
      <c r="K100" s="4"/>
      <c r="L100" s="4"/>
      <c r="M100" s="199"/>
      <c r="N100" s="390"/>
      <c r="O100" s="390"/>
      <c r="P100" s="4"/>
      <c r="Q100" s="4"/>
    </row>
    <row r="101" spans="1:17" ht="12.75">
      <c r="A101" s="387"/>
      <c r="B101" s="192"/>
      <c r="C101" s="347"/>
      <c r="D101" s="336"/>
      <c r="E101" s="336"/>
      <c r="F101" s="336"/>
      <c r="G101" s="303"/>
      <c r="H101" s="413"/>
      <c r="I101" s="4"/>
      <c r="J101" s="4"/>
      <c r="K101" s="4"/>
      <c r="L101" s="4"/>
      <c r="M101" s="199"/>
      <c r="N101" s="390"/>
      <c r="O101" s="390"/>
      <c r="P101" s="4"/>
      <c r="Q101" s="4"/>
    </row>
    <row r="102" spans="1:17" ht="12.75">
      <c r="A102" s="387"/>
      <c r="B102" s="192"/>
      <c r="C102" s="347"/>
      <c r="D102" s="336"/>
      <c r="E102" s="336"/>
      <c r="F102" s="336"/>
      <c r="G102" s="303"/>
      <c r="H102" s="413"/>
      <c r="I102" s="4"/>
      <c r="J102" s="4"/>
      <c r="K102" s="4"/>
      <c r="L102" s="4"/>
      <c r="M102" s="199"/>
      <c r="N102" s="390"/>
      <c r="O102" s="390"/>
      <c r="P102" s="4"/>
      <c r="Q102" s="4"/>
    </row>
    <row r="103" spans="1:17" ht="12.75">
      <c r="A103" s="387"/>
      <c r="B103" s="192"/>
      <c r="C103" s="347"/>
      <c r="D103" s="336"/>
      <c r="E103" s="336"/>
      <c r="F103" s="336"/>
      <c r="G103" s="303"/>
      <c r="H103" s="413"/>
      <c r="I103" s="4"/>
      <c r="J103" s="4"/>
      <c r="K103" s="4"/>
      <c r="L103" s="4"/>
      <c r="M103" s="199"/>
      <c r="N103" s="390"/>
      <c r="O103" s="390"/>
      <c r="P103" s="4"/>
      <c r="Q103" s="4"/>
    </row>
    <row r="104" spans="1:17" ht="12.75">
      <c r="A104" s="387"/>
      <c r="B104" s="192"/>
      <c r="C104" s="347"/>
      <c r="D104" s="336"/>
      <c r="E104" s="336"/>
      <c r="F104" s="336"/>
      <c r="G104" s="303"/>
      <c r="H104" s="413"/>
      <c r="I104" s="4"/>
      <c r="J104" s="4"/>
      <c r="K104" s="4"/>
      <c r="L104" s="4"/>
      <c r="M104" s="199"/>
      <c r="N104" s="390"/>
      <c r="O104" s="390"/>
      <c r="P104" s="4"/>
      <c r="Q104" s="4"/>
    </row>
    <row r="105" spans="1:17" ht="12.75">
      <c r="A105" s="387"/>
      <c r="B105" s="192"/>
      <c r="C105" s="347"/>
      <c r="D105" s="336"/>
      <c r="E105" s="336"/>
      <c r="F105" s="336"/>
      <c r="G105" s="303"/>
      <c r="H105" s="413"/>
      <c r="I105" s="4"/>
      <c r="J105" s="4"/>
      <c r="K105" s="4"/>
      <c r="L105" s="4"/>
      <c r="M105" s="199"/>
      <c r="N105" s="4"/>
      <c r="O105" s="4"/>
      <c r="P105" s="4"/>
      <c r="Q105" s="4"/>
    </row>
    <row r="106" spans="1:17" ht="12.75">
      <c r="A106" s="387"/>
      <c r="B106" s="192"/>
      <c r="C106" s="347"/>
      <c r="D106" s="336"/>
      <c r="E106" s="336"/>
      <c r="F106" s="336"/>
      <c r="G106" s="303"/>
      <c r="H106" s="413"/>
      <c r="I106" s="4"/>
      <c r="J106" s="4"/>
      <c r="K106" s="4"/>
      <c r="L106" s="4"/>
      <c r="M106" s="199"/>
      <c r="N106" s="4"/>
      <c r="O106" s="4"/>
      <c r="P106" s="4"/>
      <c r="Q106" s="4"/>
    </row>
    <row r="107" spans="1:17" ht="12.75">
      <c r="A107" s="387"/>
      <c r="B107" s="192"/>
      <c r="C107" s="347"/>
      <c r="D107" s="336"/>
      <c r="E107" s="336"/>
      <c r="F107" s="336"/>
      <c r="G107" s="303"/>
      <c r="H107" s="413"/>
      <c r="I107" s="4"/>
      <c r="J107" s="4"/>
      <c r="K107" s="4"/>
      <c r="L107" s="4"/>
      <c r="M107" s="199"/>
      <c r="N107" s="4"/>
      <c r="O107" s="4"/>
      <c r="P107" s="4"/>
      <c r="Q107" s="4"/>
    </row>
    <row r="108" spans="1:17" ht="12.75">
      <c r="A108" s="387"/>
      <c r="B108" s="192"/>
      <c r="C108" s="347"/>
      <c r="D108" s="336"/>
      <c r="E108" s="336"/>
      <c r="F108" s="336"/>
      <c r="G108" s="303"/>
      <c r="H108" s="413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387"/>
      <c r="B109" s="192"/>
      <c r="C109" s="347"/>
      <c r="D109" s="336"/>
      <c r="E109" s="336"/>
      <c r="F109" s="336"/>
      <c r="G109" s="303"/>
      <c r="H109" s="413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387"/>
      <c r="B110" s="192"/>
      <c r="C110" s="347"/>
      <c r="D110" s="336"/>
      <c r="E110" s="336"/>
      <c r="F110" s="336"/>
      <c r="G110" s="303"/>
      <c r="H110" s="413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387"/>
      <c r="B111" s="192"/>
      <c r="C111" s="347"/>
      <c r="D111" s="336"/>
      <c r="E111" s="336"/>
      <c r="F111" s="336"/>
      <c r="G111" s="303"/>
      <c r="H111" s="413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387"/>
      <c r="B112" s="192"/>
      <c r="C112" s="347"/>
      <c r="D112" s="336"/>
      <c r="E112" s="336"/>
      <c r="F112" s="336"/>
      <c r="G112" s="303"/>
      <c r="H112" s="413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387"/>
      <c r="B113" s="192"/>
      <c r="C113" s="347"/>
      <c r="D113" s="336"/>
      <c r="E113" s="336"/>
      <c r="F113" s="336"/>
      <c r="G113" s="303"/>
      <c r="H113" s="413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387"/>
      <c r="B114" s="192"/>
      <c r="C114" s="347"/>
      <c r="D114" s="336"/>
      <c r="E114" s="336"/>
      <c r="F114" s="336"/>
      <c r="G114" s="303"/>
      <c r="H114" s="413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387"/>
      <c r="B115" s="192"/>
      <c r="C115" s="347"/>
      <c r="D115" s="336"/>
      <c r="E115" s="336"/>
      <c r="F115" s="336"/>
      <c r="G115" s="303"/>
      <c r="H115" s="413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387"/>
      <c r="B116" s="192"/>
      <c r="C116" s="347"/>
      <c r="D116" s="336"/>
      <c r="E116" s="336"/>
      <c r="F116" s="336"/>
      <c r="G116" s="303"/>
      <c r="H116" s="413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387"/>
      <c r="B117" s="192"/>
      <c r="C117" s="391"/>
      <c r="D117" s="392"/>
      <c r="E117" s="392"/>
      <c r="F117" s="303"/>
      <c r="G117" s="303"/>
      <c r="H117" s="413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387"/>
      <c r="B118" s="192"/>
      <c r="C118" s="391"/>
      <c r="D118" s="392"/>
      <c r="E118" s="392"/>
      <c r="F118" s="303"/>
      <c r="G118" s="303"/>
      <c r="H118" s="413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387"/>
      <c r="B119" s="192"/>
      <c r="C119" s="192"/>
      <c r="D119" s="392"/>
      <c r="E119" s="392"/>
      <c r="F119" s="303"/>
      <c r="G119" s="303"/>
      <c r="H119" s="413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387"/>
      <c r="B120" s="192"/>
      <c r="C120" s="192"/>
      <c r="D120" s="392"/>
      <c r="E120" s="392"/>
      <c r="F120" s="303"/>
      <c r="G120" s="303"/>
      <c r="H120" s="413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387"/>
      <c r="B121" s="192"/>
      <c r="C121" s="192"/>
      <c r="D121" s="392"/>
      <c r="E121" s="392"/>
      <c r="F121" s="303"/>
      <c r="G121" s="303"/>
      <c r="H121" s="413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387"/>
      <c r="B122" s="192"/>
      <c r="C122" s="192"/>
      <c r="D122" s="392"/>
      <c r="E122" s="392"/>
      <c r="F122" s="303"/>
      <c r="G122" s="303"/>
      <c r="H122" s="413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387"/>
      <c r="B123" s="192"/>
      <c r="C123" s="192"/>
      <c r="D123" s="392"/>
      <c r="E123" s="392"/>
      <c r="F123" s="303"/>
      <c r="G123" s="303"/>
      <c r="H123" s="413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387"/>
      <c r="B124" s="192"/>
      <c r="C124" s="192"/>
      <c r="D124" s="192"/>
      <c r="E124" s="192"/>
      <c r="F124" s="4"/>
      <c r="G124" s="4"/>
      <c r="H124" s="417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387"/>
      <c r="B125" s="192"/>
      <c r="C125" s="192"/>
      <c r="D125" s="192"/>
      <c r="E125" s="192"/>
      <c r="F125" s="4"/>
      <c r="G125" s="4"/>
      <c r="H125" s="417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387"/>
      <c r="B126" s="192"/>
      <c r="C126" s="192"/>
      <c r="D126" s="192"/>
      <c r="E126" s="192"/>
      <c r="F126" s="4"/>
      <c r="G126" s="4"/>
      <c r="H126" s="417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387"/>
      <c r="B127" s="192"/>
      <c r="C127" s="192"/>
      <c r="D127" s="192"/>
      <c r="E127" s="192"/>
      <c r="F127" s="4"/>
      <c r="G127" s="4"/>
      <c r="H127" s="417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387"/>
      <c r="B128" s="192"/>
      <c r="C128" s="192"/>
      <c r="D128" s="192"/>
      <c r="E128" s="192"/>
      <c r="F128" s="4"/>
      <c r="G128" s="4"/>
      <c r="H128" s="417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387"/>
      <c r="B129" s="192"/>
      <c r="C129" s="192"/>
      <c r="D129" s="192"/>
      <c r="E129" s="192"/>
      <c r="F129" s="4"/>
      <c r="G129" s="4"/>
      <c r="H129" s="417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387"/>
      <c r="B130" s="192"/>
      <c r="C130" s="192"/>
      <c r="D130" s="192"/>
      <c r="E130" s="192"/>
      <c r="F130" s="4"/>
      <c r="G130" s="4"/>
      <c r="H130" s="417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387"/>
      <c r="B131" s="192"/>
      <c r="C131" s="192"/>
      <c r="D131" s="192"/>
      <c r="E131" s="192"/>
      <c r="F131" s="4"/>
      <c r="G131" s="4"/>
      <c r="H131" s="417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387"/>
      <c r="B132" s="192"/>
      <c r="C132" s="192"/>
      <c r="D132" s="192"/>
      <c r="E132" s="192"/>
      <c r="F132" s="4"/>
      <c r="G132" s="4"/>
      <c r="H132" s="417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387"/>
      <c r="B133" s="192"/>
      <c r="C133" s="192"/>
      <c r="D133" s="192"/>
      <c r="E133" s="192"/>
      <c r="F133" s="4"/>
      <c r="G133" s="4"/>
      <c r="H133" s="417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387"/>
      <c r="B134" s="192"/>
      <c r="C134" s="192"/>
      <c r="D134" s="192"/>
      <c r="E134" s="192"/>
      <c r="F134" s="4"/>
      <c r="G134" s="4"/>
      <c r="H134" s="417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387"/>
      <c r="B135" s="192"/>
      <c r="C135" s="192"/>
      <c r="D135" s="192"/>
      <c r="E135" s="192"/>
      <c r="F135" s="4"/>
      <c r="G135" s="4"/>
      <c r="H135" s="417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387"/>
      <c r="B136" s="192"/>
      <c r="C136" s="192"/>
      <c r="D136" s="192"/>
      <c r="E136" s="192"/>
      <c r="F136" s="4"/>
      <c r="G136" s="4"/>
      <c r="H136" s="417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387"/>
      <c r="B137" s="192"/>
      <c r="C137" s="192"/>
      <c r="D137" s="192"/>
      <c r="E137" s="192"/>
      <c r="F137" s="4"/>
      <c r="G137" s="4"/>
      <c r="H137" s="417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387"/>
      <c r="B138" s="192"/>
      <c r="C138" s="192"/>
      <c r="D138" s="192"/>
      <c r="E138" s="19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387"/>
      <c r="B139" s="192"/>
      <c r="C139" s="192"/>
      <c r="D139" s="192"/>
      <c r="E139" s="19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387"/>
      <c r="B140" s="192"/>
      <c r="C140" s="192"/>
      <c r="D140" s="192"/>
      <c r="E140" s="19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387"/>
      <c r="B141" s="192"/>
      <c r="C141" s="192"/>
      <c r="D141" s="192"/>
      <c r="E141" s="19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387"/>
      <c r="B142" s="192"/>
      <c r="C142" s="192"/>
      <c r="D142" s="192"/>
      <c r="E142" s="19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387"/>
      <c r="B143" s="192"/>
      <c r="C143" s="192"/>
      <c r="D143" s="192"/>
      <c r="E143" s="19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387"/>
      <c r="B144" s="192"/>
      <c r="C144" s="192"/>
      <c r="D144" s="192"/>
      <c r="E144" s="19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387"/>
      <c r="B145" s="192"/>
      <c r="C145" s="192"/>
      <c r="D145" s="192"/>
      <c r="E145" s="19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387"/>
      <c r="B146" s="192"/>
      <c r="C146" s="192"/>
      <c r="D146" s="192"/>
      <c r="E146" s="19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387"/>
      <c r="B147" s="192"/>
      <c r="C147" s="192"/>
      <c r="D147" s="192"/>
      <c r="E147" s="19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387"/>
      <c r="B148" s="192"/>
      <c r="C148" s="192"/>
      <c r="D148" s="192"/>
      <c r="E148" s="19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387"/>
      <c r="B149" s="192"/>
      <c r="C149" s="192"/>
      <c r="D149" s="192"/>
      <c r="E149" s="19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387"/>
      <c r="B150" s="192"/>
      <c r="C150" s="192"/>
      <c r="D150" s="192"/>
      <c r="E150" s="19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387"/>
      <c r="B151" s="192"/>
      <c r="C151" s="192"/>
      <c r="D151" s="192"/>
      <c r="E151" s="19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387"/>
      <c r="B152" s="192"/>
      <c r="C152" s="192"/>
      <c r="D152" s="192"/>
      <c r="E152" s="19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387"/>
      <c r="B153" s="192"/>
      <c r="C153" s="192"/>
      <c r="D153" s="192"/>
      <c r="E153" s="19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387"/>
      <c r="B154" s="192"/>
      <c r="C154" s="192"/>
      <c r="D154" s="192"/>
      <c r="E154" s="19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387"/>
      <c r="B155" s="192"/>
      <c r="C155" s="192"/>
      <c r="D155" s="192"/>
      <c r="E155" s="19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387"/>
      <c r="B156" s="192"/>
      <c r="C156" s="192"/>
      <c r="D156" s="192"/>
      <c r="E156" s="19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387"/>
      <c r="B157" s="192"/>
      <c r="C157" s="192"/>
      <c r="D157" s="192"/>
      <c r="E157" s="19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387"/>
      <c r="B158" s="192"/>
      <c r="C158" s="192"/>
      <c r="D158" s="192"/>
      <c r="E158" s="19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387"/>
      <c r="B159" s="192"/>
      <c r="C159" s="192"/>
      <c r="D159" s="192"/>
      <c r="E159" s="19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387"/>
      <c r="B160" s="192"/>
      <c r="C160" s="192"/>
      <c r="D160" s="192"/>
      <c r="E160" s="19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387"/>
      <c r="B161" s="192"/>
      <c r="C161" s="192"/>
      <c r="D161" s="192"/>
      <c r="E161" s="19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387"/>
      <c r="B162" s="192"/>
      <c r="C162" s="192"/>
      <c r="D162" s="192"/>
      <c r="E162" s="19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387"/>
      <c r="B163" s="192"/>
      <c r="C163" s="192"/>
      <c r="D163" s="192"/>
      <c r="E163" s="19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387"/>
      <c r="B164" s="192"/>
      <c r="C164" s="192"/>
      <c r="D164" s="192"/>
      <c r="E164" s="19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387"/>
      <c r="B165" s="192"/>
      <c r="C165" s="192"/>
      <c r="D165" s="192"/>
      <c r="E165" s="19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387"/>
      <c r="B166" s="192"/>
      <c r="C166" s="192"/>
      <c r="D166" s="192"/>
      <c r="E166" s="19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387"/>
      <c r="B167" s="192"/>
      <c r="C167" s="192"/>
      <c r="D167" s="192"/>
      <c r="E167" s="19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387"/>
      <c r="B168" s="192"/>
      <c r="C168" s="192"/>
      <c r="D168" s="192"/>
      <c r="E168" s="19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387"/>
      <c r="B169" s="192"/>
      <c r="C169" s="192"/>
      <c r="D169" s="192"/>
      <c r="E169" s="19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387"/>
      <c r="B170" s="192"/>
      <c r="C170" s="192"/>
      <c r="D170" s="192"/>
      <c r="E170" s="19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387"/>
      <c r="B171" s="192"/>
      <c r="C171" s="192"/>
      <c r="D171" s="192"/>
      <c r="E171" s="19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387"/>
      <c r="B172" s="192"/>
      <c r="C172" s="192"/>
      <c r="D172" s="192"/>
      <c r="E172" s="19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387"/>
      <c r="B173" s="192"/>
      <c r="C173" s="192"/>
      <c r="D173" s="192"/>
      <c r="E173" s="19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387"/>
      <c r="B174" s="192"/>
      <c r="C174" s="192"/>
      <c r="D174" s="192"/>
      <c r="E174" s="19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387"/>
      <c r="B175" s="192"/>
      <c r="C175" s="192"/>
      <c r="D175" s="192"/>
      <c r="E175" s="19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387"/>
      <c r="B176" s="192"/>
      <c r="C176" s="192"/>
      <c r="D176" s="192"/>
      <c r="E176" s="19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387"/>
      <c r="B177" s="192"/>
      <c r="C177" s="192"/>
      <c r="D177" s="192"/>
      <c r="E177" s="19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387"/>
      <c r="B178" s="192"/>
      <c r="C178" s="192"/>
      <c r="D178" s="192"/>
      <c r="E178" s="19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387"/>
      <c r="B179" s="192"/>
      <c r="C179" s="192"/>
      <c r="D179" s="192"/>
      <c r="E179" s="19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387"/>
      <c r="B180" s="192"/>
      <c r="C180" s="192"/>
      <c r="D180" s="192"/>
      <c r="E180" s="19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387"/>
      <c r="B181" s="192"/>
      <c r="C181" s="192"/>
      <c r="D181" s="192"/>
      <c r="E181" s="19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387"/>
      <c r="B182" s="192"/>
      <c r="C182" s="192"/>
      <c r="D182" s="192"/>
      <c r="E182" s="19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387"/>
      <c r="B183" s="192"/>
      <c r="C183" s="192"/>
      <c r="D183" s="192"/>
      <c r="E183" s="19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387"/>
      <c r="B184" s="192"/>
      <c r="C184" s="192"/>
      <c r="D184" s="192"/>
      <c r="E184" s="19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387"/>
      <c r="B185" s="192"/>
      <c r="C185" s="192"/>
      <c r="D185" s="192"/>
      <c r="E185" s="19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387"/>
      <c r="B186" s="192"/>
      <c r="C186" s="192"/>
      <c r="D186" s="192"/>
      <c r="E186" s="19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387"/>
      <c r="B187" s="192"/>
      <c r="C187" s="192"/>
      <c r="D187" s="192"/>
      <c r="E187" s="19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387"/>
      <c r="B188" s="192"/>
      <c r="C188" s="192"/>
      <c r="D188" s="192"/>
      <c r="E188" s="19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387"/>
      <c r="B189" s="192"/>
      <c r="C189" s="192"/>
      <c r="D189" s="192"/>
      <c r="E189" s="19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387"/>
      <c r="B190" s="192"/>
      <c r="C190" s="192"/>
      <c r="D190" s="192"/>
      <c r="E190" s="19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387"/>
      <c r="B191" s="192"/>
      <c r="C191" s="192"/>
      <c r="D191" s="192"/>
      <c r="E191" s="19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387"/>
      <c r="B192" s="192"/>
      <c r="C192" s="192"/>
      <c r="D192" s="192"/>
      <c r="E192" s="19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387"/>
      <c r="B193" s="192"/>
      <c r="C193" s="192"/>
      <c r="D193" s="192"/>
      <c r="E193" s="19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387"/>
      <c r="B194" s="192"/>
      <c r="C194" s="192"/>
      <c r="D194" s="192"/>
      <c r="E194" s="19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387"/>
      <c r="B195" s="192"/>
      <c r="C195" s="192"/>
      <c r="D195" s="192"/>
      <c r="E195" s="19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387"/>
      <c r="B196" s="192"/>
      <c r="C196" s="192"/>
      <c r="D196" s="192"/>
      <c r="E196" s="19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387"/>
      <c r="B197" s="192"/>
      <c r="C197" s="192"/>
      <c r="D197" s="192"/>
      <c r="E197" s="19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387"/>
      <c r="B198" s="192"/>
      <c r="C198" s="192"/>
      <c r="D198" s="192"/>
      <c r="E198" s="19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387"/>
      <c r="B199" s="192"/>
      <c r="C199" s="192"/>
      <c r="D199" s="192"/>
      <c r="E199" s="19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387"/>
      <c r="B200" s="192"/>
      <c r="C200" s="192"/>
      <c r="D200" s="192"/>
      <c r="E200" s="19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387"/>
      <c r="B201" s="192"/>
      <c r="C201" s="192"/>
      <c r="D201" s="192"/>
      <c r="E201" s="19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387"/>
      <c r="B202" s="192"/>
      <c r="C202" s="192"/>
      <c r="D202" s="192"/>
      <c r="E202" s="19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387"/>
      <c r="B203" s="192"/>
      <c r="C203" s="192"/>
      <c r="D203" s="192"/>
      <c r="E203" s="19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387"/>
      <c r="B204" s="192"/>
      <c r="C204" s="192"/>
      <c r="D204" s="192"/>
      <c r="E204" s="19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387"/>
      <c r="B205" s="192"/>
      <c r="C205" s="192"/>
      <c r="D205" s="192"/>
      <c r="E205" s="19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387"/>
      <c r="B206" s="192"/>
      <c r="C206" s="192"/>
      <c r="D206" s="192"/>
      <c r="E206" s="19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387"/>
      <c r="B207" s="192"/>
      <c r="C207" s="192"/>
      <c r="D207" s="192"/>
      <c r="E207" s="19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387"/>
      <c r="B208" s="192"/>
      <c r="C208" s="192"/>
      <c r="D208" s="192"/>
      <c r="E208" s="19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387"/>
      <c r="B209" s="192"/>
      <c r="C209" s="192"/>
      <c r="D209" s="192"/>
      <c r="E209" s="19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387"/>
      <c r="B210" s="192"/>
      <c r="C210" s="192"/>
      <c r="D210" s="192"/>
      <c r="E210" s="19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>
      <c r="A211" s="387"/>
      <c r="B211" s="192"/>
      <c r="C211" s="192"/>
      <c r="D211" s="192"/>
      <c r="E211" s="19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387"/>
      <c r="B212" s="192"/>
      <c r="C212" s="192"/>
      <c r="D212" s="192"/>
      <c r="E212" s="19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>
      <c r="A213" s="387"/>
      <c r="B213" s="192"/>
      <c r="C213" s="192"/>
      <c r="D213" s="192"/>
      <c r="E213" s="19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>
      <c r="A214" s="387"/>
      <c r="B214" s="192"/>
      <c r="C214" s="192"/>
      <c r="D214" s="192"/>
      <c r="E214" s="19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>
      <c r="A215" s="387"/>
      <c r="B215" s="192"/>
      <c r="C215" s="192"/>
      <c r="D215" s="192"/>
      <c r="E215" s="19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>
      <c r="A216" s="387"/>
      <c r="B216" s="192"/>
      <c r="C216" s="192"/>
      <c r="D216" s="192"/>
      <c r="E216" s="19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>
      <c r="A217" s="387"/>
      <c r="B217" s="192"/>
      <c r="C217" s="192"/>
      <c r="D217" s="192"/>
      <c r="E217" s="19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s="387"/>
      <c r="B218" s="192"/>
      <c r="C218" s="192"/>
      <c r="D218" s="192"/>
      <c r="E218" s="19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s="387"/>
      <c r="B219" s="192"/>
      <c r="C219" s="192"/>
      <c r="D219" s="192"/>
      <c r="E219" s="19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s="387"/>
      <c r="B220" s="192"/>
      <c r="C220" s="192"/>
      <c r="D220" s="192"/>
      <c r="E220" s="19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387"/>
      <c r="B221" s="192"/>
      <c r="C221" s="192"/>
      <c r="D221" s="192"/>
      <c r="E221" s="19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387"/>
      <c r="B222" s="192"/>
      <c r="C222" s="192"/>
      <c r="D222" s="192"/>
      <c r="E222" s="19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387"/>
      <c r="B223" s="192"/>
      <c r="C223" s="192"/>
      <c r="D223" s="192"/>
      <c r="E223" s="19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>
      <c r="A224" s="387"/>
      <c r="B224" s="192"/>
      <c r="C224" s="192"/>
      <c r="D224" s="192"/>
      <c r="E224" s="19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>
      <c r="A225" s="387"/>
      <c r="B225" s="192"/>
      <c r="C225" s="192"/>
      <c r="D225" s="192"/>
      <c r="E225" s="19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>
      <c r="A226" s="387"/>
      <c r="B226" s="192"/>
      <c r="C226" s="192"/>
      <c r="D226" s="192"/>
      <c r="E226" s="19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>
      <c r="A227" s="387"/>
      <c r="B227" s="192"/>
      <c r="C227" s="192"/>
      <c r="D227" s="192"/>
      <c r="E227" s="19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387"/>
      <c r="B228" s="192"/>
      <c r="C228" s="192"/>
      <c r="D228" s="192"/>
      <c r="E228" s="19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>
      <c r="A229" s="387"/>
      <c r="B229" s="192"/>
      <c r="C229" s="192"/>
      <c r="D229" s="192"/>
      <c r="E229" s="19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>
      <c r="A230" s="387"/>
      <c r="B230" s="192"/>
      <c r="C230" s="192"/>
      <c r="D230" s="192"/>
      <c r="E230" s="19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>
      <c r="A231" s="387"/>
      <c r="B231" s="192"/>
      <c r="C231" s="192"/>
      <c r="D231" s="192"/>
      <c r="E231" s="19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>
      <c r="A232" s="387"/>
      <c r="B232" s="192"/>
      <c r="C232" s="192"/>
      <c r="D232" s="192"/>
      <c r="E232" s="19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>
      <c r="A233" s="387"/>
      <c r="B233" s="192"/>
      <c r="C233" s="192"/>
      <c r="D233" s="192"/>
      <c r="E233" s="19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>
      <c r="A234" s="387"/>
      <c r="B234" s="192"/>
      <c r="C234" s="192"/>
      <c r="D234" s="192"/>
      <c r="E234" s="19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>
      <c r="A235" s="387"/>
      <c r="B235" s="192"/>
      <c r="C235" s="192"/>
      <c r="D235" s="192"/>
      <c r="E235" s="19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>
      <c r="A236" s="387"/>
      <c r="B236" s="192"/>
      <c r="C236" s="192"/>
      <c r="D236" s="192"/>
      <c r="E236" s="19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>
      <c r="A237" s="387"/>
      <c r="B237" s="192"/>
      <c r="C237" s="192"/>
      <c r="D237" s="192"/>
      <c r="E237" s="19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>
      <c r="A238" s="387"/>
      <c r="B238" s="192"/>
      <c r="C238" s="192"/>
      <c r="D238" s="192"/>
      <c r="E238" s="19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>
      <c r="A239" s="387"/>
      <c r="B239" s="192"/>
      <c r="C239" s="192"/>
      <c r="D239" s="192"/>
      <c r="E239" s="19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>
      <c r="A240" s="387"/>
      <c r="B240" s="192"/>
      <c r="C240" s="192"/>
      <c r="D240" s="192"/>
      <c r="E240" s="19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>
      <c r="A241" s="387"/>
      <c r="B241" s="192"/>
      <c r="C241" s="192"/>
      <c r="D241" s="192"/>
      <c r="E241" s="19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>
      <c r="A242" s="387"/>
      <c r="B242" s="192"/>
      <c r="C242" s="192"/>
      <c r="D242" s="192"/>
      <c r="E242" s="19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>
      <c r="A243" s="387"/>
      <c r="B243" s="192"/>
      <c r="C243" s="192"/>
      <c r="D243" s="192"/>
      <c r="E243" s="19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>
      <c r="A244" s="387"/>
      <c r="B244" s="192"/>
      <c r="C244" s="192"/>
      <c r="D244" s="192"/>
      <c r="E244" s="19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>
      <c r="A245" s="387"/>
      <c r="B245" s="192"/>
      <c r="C245" s="192"/>
      <c r="D245" s="192"/>
      <c r="E245" s="19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>
      <c r="A246" s="387"/>
      <c r="B246" s="192"/>
      <c r="C246" s="192"/>
      <c r="D246" s="192"/>
      <c r="E246" s="19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>
      <c r="A247" s="387"/>
      <c r="B247" s="192"/>
      <c r="C247" s="192"/>
      <c r="D247" s="192"/>
      <c r="E247" s="19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>
      <c r="A248" s="387"/>
      <c r="B248" s="192"/>
      <c r="C248" s="192"/>
      <c r="D248" s="192"/>
      <c r="E248" s="19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>
      <c r="A249" s="387"/>
      <c r="B249" s="192"/>
      <c r="C249" s="192"/>
      <c r="D249" s="192"/>
      <c r="E249" s="19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>
      <c r="A250" s="387"/>
      <c r="B250" s="192"/>
      <c r="C250" s="192"/>
      <c r="D250" s="192"/>
      <c r="E250" s="19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>
      <c r="A251" s="387"/>
      <c r="B251" s="192"/>
      <c r="C251" s="192"/>
      <c r="D251" s="192"/>
      <c r="E251" s="19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>
      <c r="A252" s="387"/>
      <c r="B252" s="192"/>
      <c r="C252" s="192"/>
      <c r="D252" s="192"/>
      <c r="E252" s="19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>
      <c r="A253" s="387"/>
      <c r="B253" s="192"/>
      <c r="C253" s="192"/>
      <c r="D253" s="192"/>
      <c r="E253" s="19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>
      <c r="A254" s="387"/>
      <c r="B254" s="192"/>
      <c r="C254" s="192"/>
      <c r="D254" s="192"/>
      <c r="E254" s="19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387"/>
      <c r="B255" s="192"/>
      <c r="C255" s="192"/>
      <c r="D255" s="192"/>
      <c r="E255" s="19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387"/>
      <c r="B256" s="192"/>
      <c r="C256" s="192"/>
      <c r="D256" s="192"/>
      <c r="E256" s="19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387"/>
      <c r="B257" s="192"/>
      <c r="C257" s="192"/>
      <c r="D257" s="192"/>
      <c r="E257" s="19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387"/>
      <c r="B258" s="192"/>
      <c r="C258" s="192"/>
      <c r="D258" s="192"/>
      <c r="E258" s="19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387"/>
      <c r="B259" s="192"/>
      <c r="C259" s="192"/>
      <c r="D259" s="192"/>
      <c r="E259" s="19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>
      <c r="A260" s="387"/>
      <c r="B260" s="192"/>
      <c r="C260" s="192"/>
      <c r="D260" s="192"/>
      <c r="E260" s="19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>
      <c r="A261" s="387"/>
      <c r="B261" s="192"/>
      <c r="C261" s="192"/>
      <c r="D261" s="192"/>
      <c r="E261" s="19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>
      <c r="A262" s="387"/>
      <c r="B262" s="192"/>
      <c r="C262" s="192"/>
      <c r="D262" s="192"/>
      <c r="E262" s="19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>
      <c r="A263" s="387"/>
      <c r="B263" s="192"/>
      <c r="C263" s="192"/>
      <c r="D263" s="192"/>
      <c r="E263" s="19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>
      <c r="A264" s="387"/>
      <c r="B264" s="192"/>
      <c r="C264" s="192"/>
      <c r="D264" s="192"/>
      <c r="E264" s="19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>
      <c r="A265" s="387"/>
      <c r="B265" s="192"/>
      <c r="C265" s="192"/>
      <c r="D265" s="192"/>
      <c r="E265" s="19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>
      <c r="A266" s="387"/>
      <c r="B266" s="192"/>
      <c r="C266" s="192"/>
      <c r="D266" s="192"/>
      <c r="E266" s="19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>
      <c r="A267" s="387"/>
      <c r="B267" s="192"/>
      <c r="C267" s="192"/>
      <c r="D267" s="192"/>
      <c r="E267" s="19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>
      <c r="A268" s="387"/>
      <c r="B268" s="192"/>
      <c r="C268" s="192"/>
      <c r="D268" s="192"/>
      <c r="E268" s="19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>
      <c r="A269" s="387"/>
      <c r="B269" s="192"/>
      <c r="C269" s="192"/>
      <c r="D269" s="192"/>
      <c r="E269" s="19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>
      <c r="A270" s="387"/>
      <c r="B270" s="192"/>
      <c r="C270" s="192"/>
      <c r="D270" s="192"/>
      <c r="E270" s="19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>
      <c r="A271" s="387"/>
      <c r="B271" s="192"/>
      <c r="C271" s="192"/>
      <c r="D271" s="192"/>
      <c r="E271" s="19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>
      <c r="A272" s="387"/>
      <c r="B272" s="192"/>
      <c r="C272" s="192"/>
      <c r="D272" s="192"/>
      <c r="E272" s="19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>
      <c r="A273" s="387"/>
      <c r="B273" s="192"/>
      <c r="C273" s="192"/>
      <c r="D273" s="192"/>
      <c r="E273" s="19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>
      <c r="A274" s="387"/>
      <c r="B274" s="192"/>
      <c r="C274" s="192"/>
      <c r="D274" s="192"/>
      <c r="E274" s="19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>
      <c r="A275" s="387"/>
      <c r="B275" s="192"/>
      <c r="C275" s="192"/>
      <c r="D275" s="192"/>
      <c r="E275" s="19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>
      <c r="A276" s="387"/>
      <c r="B276" s="192"/>
      <c r="C276" s="192"/>
      <c r="D276" s="192"/>
      <c r="E276" s="19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>
      <c r="A277" s="387"/>
      <c r="B277" s="192"/>
      <c r="C277" s="192"/>
      <c r="D277" s="192"/>
      <c r="E277" s="19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>
      <c r="A278" s="387"/>
      <c r="B278" s="192"/>
      <c r="C278" s="192"/>
      <c r="D278" s="192"/>
      <c r="E278" s="19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>
      <c r="A279" s="387"/>
      <c r="B279" s="192"/>
      <c r="C279" s="192"/>
      <c r="D279" s="192"/>
      <c r="E279" s="19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>
      <c r="A280" s="387"/>
      <c r="B280" s="192"/>
      <c r="C280" s="192"/>
      <c r="D280" s="192"/>
      <c r="E280" s="19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2.75">
      <c r="A281" s="387"/>
      <c r="B281" s="192"/>
      <c r="C281" s="192"/>
      <c r="D281" s="192"/>
      <c r="E281" s="19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2.75">
      <c r="A282" s="387"/>
      <c r="B282" s="192"/>
      <c r="C282" s="192"/>
      <c r="D282" s="192"/>
      <c r="E282" s="19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2.75">
      <c r="A283" s="387"/>
      <c r="B283" s="192"/>
      <c r="C283" s="192"/>
      <c r="D283" s="192"/>
      <c r="E283" s="19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2.75">
      <c r="A284" s="387"/>
      <c r="B284" s="192"/>
      <c r="C284" s="192"/>
      <c r="D284" s="192"/>
      <c r="E284" s="19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2.75">
      <c r="A285" s="387"/>
      <c r="B285" s="192"/>
      <c r="C285" s="192"/>
      <c r="D285" s="192"/>
      <c r="E285" s="19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2.75">
      <c r="A286" s="387"/>
      <c r="B286" s="192"/>
      <c r="C286" s="192"/>
      <c r="D286" s="192"/>
      <c r="E286" s="19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2.75">
      <c r="A287" s="387"/>
      <c r="B287" s="192"/>
      <c r="C287" s="192"/>
      <c r="D287" s="192"/>
      <c r="E287" s="19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2.75">
      <c r="A288" s="387"/>
      <c r="B288" s="192"/>
      <c r="C288" s="192"/>
      <c r="D288" s="192"/>
      <c r="E288" s="19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2.75">
      <c r="A289" s="387"/>
      <c r="B289" s="192"/>
      <c r="C289" s="192"/>
      <c r="D289" s="192"/>
      <c r="E289" s="19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2.75">
      <c r="A290" s="387"/>
      <c r="B290" s="192"/>
      <c r="C290" s="192"/>
      <c r="D290" s="192"/>
      <c r="E290" s="19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5" ht="12.75">
      <c r="A291" s="17"/>
      <c r="B291" s="18"/>
      <c r="C291" s="18"/>
      <c r="D291" s="18"/>
      <c r="E291" s="18"/>
    </row>
    <row r="292" spans="1:5" ht="12.75">
      <c r="A292" s="17"/>
      <c r="B292" s="18"/>
      <c r="C292" s="18"/>
      <c r="D292" s="18"/>
      <c r="E292" s="18"/>
    </row>
    <row r="293" spans="1:5" ht="12.75">
      <c r="A293" s="17"/>
      <c r="B293" s="18"/>
      <c r="C293" s="18"/>
      <c r="D293" s="18"/>
      <c r="E293" s="18"/>
    </row>
    <row r="294" spans="1:5" ht="12.75">
      <c r="A294" s="17"/>
      <c r="B294" s="18"/>
      <c r="C294" s="18"/>
      <c r="D294" s="18"/>
      <c r="E294" s="18"/>
    </row>
    <row r="295" spans="1:5" ht="12.75">
      <c r="A295" s="17"/>
      <c r="B295" s="18"/>
      <c r="C295" s="18"/>
      <c r="D295" s="18"/>
      <c r="E295" s="18"/>
    </row>
    <row r="296" spans="1:5" ht="12.75">
      <c r="A296" s="17"/>
      <c r="B296" s="18"/>
      <c r="C296" s="18"/>
      <c r="D296" s="18"/>
      <c r="E296" s="18"/>
    </row>
    <row r="297" spans="1:5" ht="12.75">
      <c r="A297" s="17"/>
      <c r="B297" s="18"/>
      <c r="C297" s="18"/>
      <c r="D297" s="18"/>
      <c r="E297" s="18"/>
    </row>
    <row r="298" spans="1:5" ht="12.75">
      <c r="A298" s="17"/>
      <c r="B298" s="18"/>
      <c r="C298" s="18"/>
      <c r="D298" s="18"/>
      <c r="E298" s="18"/>
    </row>
    <row r="299" spans="1:5" ht="12.75">
      <c r="A299" s="17"/>
      <c r="B299" s="18"/>
      <c r="C299" s="18"/>
      <c r="D299" s="18"/>
      <c r="E299" s="18"/>
    </row>
    <row r="300" spans="1:5" ht="12.75">
      <c r="A300" s="17"/>
      <c r="B300" s="18"/>
      <c r="C300" s="18"/>
      <c r="D300" s="18"/>
      <c r="E300" s="18"/>
    </row>
    <row r="301" spans="1:5" ht="12.75">
      <c r="A301" s="17"/>
      <c r="B301" s="18"/>
      <c r="C301" s="18"/>
      <c r="D301" s="18"/>
      <c r="E301" s="18"/>
    </row>
    <row r="302" spans="1:5" ht="12.75">
      <c r="A302" s="17"/>
      <c r="B302" s="18"/>
      <c r="C302" s="18"/>
      <c r="D302" s="18"/>
      <c r="E302" s="18"/>
    </row>
    <row r="303" spans="1:5" ht="12.75">
      <c r="A303" s="17"/>
      <c r="B303" s="18"/>
      <c r="C303" s="18"/>
      <c r="D303" s="18"/>
      <c r="E303" s="18"/>
    </row>
    <row r="304" spans="1:5" ht="12.75">
      <c r="A304" s="17"/>
      <c r="B304" s="18"/>
      <c r="C304" s="18"/>
      <c r="D304" s="18"/>
      <c r="E304" s="18"/>
    </row>
    <row r="305" spans="1:5" ht="12.75">
      <c r="A305" s="17"/>
      <c r="B305" s="18"/>
      <c r="C305" s="18"/>
      <c r="D305" s="18"/>
      <c r="E305" s="18"/>
    </row>
    <row r="306" spans="1:5" ht="12.75">
      <c r="A306" s="17"/>
      <c r="B306" s="18"/>
      <c r="C306" s="18"/>
      <c r="D306" s="18"/>
      <c r="E306" s="18"/>
    </row>
    <row r="307" spans="1:5" ht="12.75">
      <c r="A307" s="17"/>
      <c r="B307" s="18"/>
      <c r="C307" s="18"/>
      <c r="D307" s="18"/>
      <c r="E307" s="18"/>
    </row>
    <row r="308" spans="1:5" ht="12.75">
      <c r="A308" s="17"/>
      <c r="B308" s="18"/>
      <c r="C308" s="18"/>
      <c r="D308" s="18"/>
      <c r="E308" s="18"/>
    </row>
    <row r="309" spans="1:5" ht="12.75">
      <c r="A309" s="17"/>
      <c r="B309" s="18"/>
      <c r="C309" s="18"/>
      <c r="D309" s="18"/>
      <c r="E309" s="18"/>
    </row>
    <row r="310" spans="1:5" ht="12.75">
      <c r="A310" s="17"/>
      <c r="B310" s="18"/>
      <c r="C310" s="18"/>
      <c r="D310" s="18"/>
      <c r="E310" s="18"/>
    </row>
    <row r="311" spans="1:5" ht="12.75">
      <c r="A311" s="17"/>
      <c r="B311" s="18"/>
      <c r="C311" s="18"/>
      <c r="D311" s="18"/>
      <c r="E311" s="18"/>
    </row>
    <row r="312" spans="1:5" ht="12.75">
      <c r="A312" s="17"/>
      <c r="B312" s="18"/>
      <c r="C312" s="18"/>
      <c r="D312" s="18"/>
      <c r="E312" s="18"/>
    </row>
    <row r="313" spans="1:5" ht="12.75">
      <c r="A313" s="17"/>
      <c r="B313" s="18"/>
      <c r="C313" s="18"/>
      <c r="D313" s="18"/>
      <c r="E313" s="18"/>
    </row>
    <row r="314" spans="1:5" ht="12.75">
      <c r="A314" s="17"/>
      <c r="B314" s="18"/>
      <c r="C314" s="18"/>
      <c r="D314" s="18"/>
      <c r="E314" s="18"/>
    </row>
    <row r="315" spans="1:5" ht="12.75">
      <c r="A315" s="17"/>
      <c r="B315" s="18"/>
      <c r="C315" s="18"/>
      <c r="D315" s="18"/>
      <c r="E315" s="18"/>
    </row>
    <row r="316" spans="1:5" ht="12.75">
      <c r="A316" s="17"/>
      <c r="B316" s="18"/>
      <c r="C316" s="18"/>
      <c r="D316" s="18"/>
      <c r="E316" s="18"/>
    </row>
    <row r="317" spans="1:5" ht="12.75">
      <c r="A317" s="17"/>
      <c r="B317" s="18"/>
      <c r="C317" s="18"/>
      <c r="D317" s="18"/>
      <c r="E317" s="18"/>
    </row>
    <row r="318" spans="1:5" ht="12.75">
      <c r="A318" s="17"/>
      <c r="B318" s="18"/>
      <c r="C318" s="18"/>
      <c r="D318" s="18"/>
      <c r="E318" s="18"/>
    </row>
    <row r="319" spans="1:5" ht="12.75">
      <c r="A319" s="17"/>
      <c r="B319" s="18"/>
      <c r="C319" s="18"/>
      <c r="D319" s="18"/>
      <c r="E319" s="18"/>
    </row>
    <row r="320" spans="1:5" ht="12.75">
      <c r="A320" s="17"/>
      <c r="B320" s="18"/>
      <c r="C320" s="18"/>
      <c r="D320" s="18"/>
      <c r="E320" s="18"/>
    </row>
    <row r="321" spans="1:5" ht="12.75">
      <c r="A321" s="17"/>
      <c r="B321" s="18"/>
      <c r="C321" s="18"/>
      <c r="D321" s="18"/>
      <c r="E321" s="18"/>
    </row>
    <row r="322" spans="1:5" ht="12.75">
      <c r="A322" s="17"/>
      <c r="B322" s="18"/>
      <c r="C322" s="18"/>
      <c r="D322" s="18"/>
      <c r="E322" s="18"/>
    </row>
    <row r="323" spans="1:5" ht="12.75">
      <c r="A323" s="17"/>
      <c r="B323" s="18"/>
      <c r="C323" s="18"/>
      <c r="D323" s="18"/>
      <c r="E323" s="18"/>
    </row>
    <row r="324" spans="1:5" ht="12.75">
      <c r="A324" s="17"/>
      <c r="B324" s="18"/>
      <c r="C324" s="18"/>
      <c r="D324" s="18"/>
      <c r="E324" s="18"/>
    </row>
    <row r="325" spans="1:5" ht="12.75">
      <c r="A325" s="17"/>
      <c r="B325" s="18"/>
      <c r="C325" s="18"/>
      <c r="D325" s="18"/>
      <c r="E325" s="18"/>
    </row>
    <row r="326" spans="1:5" ht="12.75">
      <c r="A326" s="17"/>
      <c r="B326" s="18"/>
      <c r="C326" s="18"/>
      <c r="D326" s="18"/>
      <c r="E326" s="18"/>
    </row>
    <row r="327" spans="1:5" ht="12.75">
      <c r="A327" s="17"/>
      <c r="B327" s="18"/>
      <c r="C327" s="18"/>
      <c r="D327" s="18"/>
      <c r="E327" s="18"/>
    </row>
    <row r="328" spans="1:5" ht="12.75">
      <c r="A328" s="17"/>
      <c r="B328" s="18"/>
      <c r="C328" s="18"/>
      <c r="D328" s="18"/>
      <c r="E328" s="18"/>
    </row>
    <row r="329" spans="1:5" ht="12.75">
      <c r="A329" s="17"/>
      <c r="B329" s="18"/>
      <c r="C329" s="18"/>
      <c r="D329" s="18"/>
      <c r="E329" s="18"/>
    </row>
    <row r="330" spans="1:5" ht="12.75">
      <c r="A330" s="17"/>
      <c r="B330" s="18"/>
      <c r="C330" s="18"/>
      <c r="D330" s="18"/>
      <c r="E330" s="18"/>
    </row>
    <row r="331" spans="1:5" ht="12.75">
      <c r="A331" s="17"/>
      <c r="B331" s="18"/>
      <c r="C331" s="18"/>
      <c r="D331" s="18"/>
      <c r="E331" s="18"/>
    </row>
    <row r="332" spans="1:5" ht="12.75">
      <c r="A332" s="17"/>
      <c r="B332" s="18"/>
      <c r="C332" s="18"/>
      <c r="D332" s="18"/>
      <c r="E332" s="18"/>
    </row>
    <row r="333" spans="1:5" ht="12.75">
      <c r="A333" s="17"/>
      <c r="B333" s="18"/>
      <c r="C333" s="18"/>
      <c r="D333" s="18"/>
      <c r="E333" s="18"/>
    </row>
    <row r="334" spans="1:5" ht="12.75">
      <c r="A334" s="17"/>
      <c r="B334" s="18"/>
      <c r="C334" s="18"/>
      <c r="D334" s="18"/>
      <c r="E334" s="18"/>
    </row>
    <row r="335" spans="1:5" ht="12.75">
      <c r="A335" s="17"/>
      <c r="B335" s="18"/>
      <c r="C335" s="18"/>
      <c r="D335" s="18"/>
      <c r="E335" s="18"/>
    </row>
    <row r="336" spans="1:5" ht="12.75">
      <c r="A336" s="17"/>
      <c r="B336" s="18"/>
      <c r="C336" s="18"/>
      <c r="D336" s="18"/>
      <c r="E336" s="18"/>
    </row>
    <row r="337" spans="1:5" ht="12.75">
      <c r="A337" s="17"/>
      <c r="B337" s="18"/>
      <c r="C337" s="18"/>
      <c r="D337" s="18"/>
      <c r="E337" s="18"/>
    </row>
    <row r="338" spans="1:5" ht="12.75">
      <c r="A338" s="17"/>
      <c r="B338" s="18"/>
      <c r="C338" s="18"/>
      <c r="D338" s="18"/>
      <c r="E338" s="18"/>
    </row>
    <row r="339" spans="1:5" ht="12.75">
      <c r="A339" s="17"/>
      <c r="B339" s="18"/>
      <c r="C339" s="18"/>
      <c r="D339" s="18"/>
      <c r="E339" s="18"/>
    </row>
    <row r="340" spans="1:5" ht="12.75">
      <c r="A340" s="17"/>
      <c r="B340" s="18"/>
      <c r="C340" s="18"/>
      <c r="D340" s="18"/>
      <c r="E340" s="18"/>
    </row>
    <row r="341" spans="1:5" ht="12.75">
      <c r="A341" s="17"/>
      <c r="B341" s="18"/>
      <c r="C341" s="18"/>
      <c r="D341" s="18"/>
      <c r="E341" s="18"/>
    </row>
    <row r="342" spans="1:5" ht="12.75">
      <c r="A342" s="17"/>
      <c r="B342" s="18"/>
      <c r="C342" s="18"/>
      <c r="D342" s="18"/>
      <c r="E342" s="18"/>
    </row>
    <row r="343" spans="1:5" ht="12.75">
      <c r="A343" s="17"/>
      <c r="B343" s="18"/>
      <c r="C343" s="18"/>
      <c r="D343" s="18"/>
      <c r="E343" s="18"/>
    </row>
    <row r="344" spans="1:5" ht="12.75">
      <c r="A344" s="17"/>
      <c r="B344" s="18"/>
      <c r="C344" s="18"/>
      <c r="D344" s="18"/>
      <c r="E344" s="18"/>
    </row>
    <row r="345" spans="1:5" ht="12.75">
      <c r="A345" s="17"/>
      <c r="B345" s="18"/>
      <c r="C345" s="18"/>
      <c r="D345" s="18"/>
      <c r="E345" s="18"/>
    </row>
    <row r="346" spans="1:5" ht="12.75">
      <c r="A346" s="17"/>
      <c r="B346" s="18"/>
      <c r="C346" s="18"/>
      <c r="D346" s="18"/>
      <c r="E346" s="18"/>
    </row>
    <row r="347" spans="1:5" ht="12.75">
      <c r="A347" s="17"/>
      <c r="B347" s="18"/>
      <c r="C347" s="18"/>
      <c r="D347" s="18"/>
      <c r="E347" s="18"/>
    </row>
    <row r="348" spans="1:5" ht="12.75">
      <c r="A348" s="17"/>
      <c r="B348" s="18"/>
      <c r="C348" s="18"/>
      <c r="D348" s="18"/>
      <c r="E348" s="18"/>
    </row>
    <row r="349" spans="1:5" ht="12.75">
      <c r="A349" s="17"/>
      <c r="B349" s="18"/>
      <c r="C349" s="18"/>
      <c r="D349" s="18"/>
      <c r="E349" s="18"/>
    </row>
    <row r="350" spans="1:5" ht="12.75">
      <c r="A350" s="17"/>
      <c r="B350" s="18"/>
      <c r="C350" s="18"/>
      <c r="D350" s="18"/>
      <c r="E350" s="18"/>
    </row>
    <row r="351" spans="1:5" ht="12.75">
      <c r="A351" s="17"/>
      <c r="B351" s="18"/>
      <c r="C351" s="18"/>
      <c r="D351" s="18"/>
      <c r="E351" s="18"/>
    </row>
    <row r="352" spans="1:5" ht="12.75">
      <c r="A352" s="17"/>
      <c r="B352" s="18"/>
      <c r="C352" s="18"/>
      <c r="D352" s="18"/>
      <c r="E352" s="18"/>
    </row>
    <row r="353" spans="1:5" ht="12.75">
      <c r="A353" s="17"/>
      <c r="B353" s="18"/>
      <c r="C353" s="18"/>
      <c r="D353" s="18"/>
      <c r="E353" s="18"/>
    </row>
    <row r="354" spans="1:5" ht="12.75">
      <c r="A354" s="17"/>
      <c r="B354" s="18"/>
      <c r="C354" s="18"/>
      <c r="D354" s="18"/>
      <c r="E354" s="18"/>
    </row>
    <row r="355" spans="1:5" ht="12.75">
      <c r="A355" s="17"/>
      <c r="B355" s="18"/>
      <c r="C355" s="18"/>
      <c r="D355" s="18"/>
      <c r="E355" s="18"/>
    </row>
    <row r="356" spans="1:5" ht="12.75">
      <c r="A356" s="17"/>
      <c r="B356" s="18"/>
      <c r="C356" s="18"/>
      <c r="D356" s="18"/>
      <c r="E356" s="18"/>
    </row>
    <row r="357" spans="1:5" ht="12.75">
      <c r="A357" s="17"/>
      <c r="B357" s="18"/>
      <c r="C357" s="18"/>
      <c r="D357" s="18"/>
      <c r="E357" s="18"/>
    </row>
    <row r="358" spans="1:5" ht="12.75">
      <c r="A358" s="17"/>
      <c r="B358" s="18"/>
      <c r="C358" s="18"/>
      <c r="D358" s="18"/>
      <c r="E358" s="18"/>
    </row>
    <row r="359" spans="1:5" ht="12.75">
      <c r="A359" s="17"/>
      <c r="B359" s="18"/>
      <c r="C359" s="18"/>
      <c r="D359" s="18"/>
      <c r="E359" s="18"/>
    </row>
    <row r="360" spans="1:5" ht="12.75">
      <c r="A360" s="17"/>
      <c r="B360" s="18"/>
      <c r="C360" s="18"/>
      <c r="D360" s="18"/>
      <c r="E360" s="18"/>
    </row>
    <row r="361" spans="1:5" ht="12.75">
      <c r="A361" s="17"/>
      <c r="B361" s="18"/>
      <c r="C361" s="18"/>
      <c r="D361" s="18"/>
      <c r="E361" s="18"/>
    </row>
    <row r="362" spans="1:5" ht="12.75">
      <c r="A362" s="17"/>
      <c r="B362" s="18"/>
      <c r="C362" s="18"/>
      <c r="D362" s="18"/>
      <c r="E362" s="18"/>
    </row>
    <row r="363" spans="1:5" ht="12.75">
      <c r="A363" s="17"/>
      <c r="B363" s="18"/>
      <c r="C363" s="18"/>
      <c r="D363" s="18"/>
      <c r="E363" s="18"/>
    </row>
    <row r="364" spans="1:5" ht="12.75">
      <c r="A364" s="17"/>
      <c r="B364" s="18"/>
      <c r="C364" s="18"/>
      <c r="D364" s="18"/>
      <c r="E364" s="18"/>
    </row>
    <row r="365" spans="1:5" ht="12.75">
      <c r="A365" s="17"/>
      <c r="B365" s="18"/>
      <c r="C365" s="18"/>
      <c r="D365" s="18"/>
      <c r="E365" s="18"/>
    </row>
    <row r="366" spans="1:5" ht="12.75">
      <c r="A366" s="17"/>
      <c r="B366" s="18"/>
      <c r="C366" s="18"/>
      <c r="D366" s="18"/>
      <c r="E366" s="18"/>
    </row>
    <row r="367" spans="1:5" ht="12.75">
      <c r="A367" s="17"/>
      <c r="B367" s="18"/>
      <c r="C367" s="18"/>
      <c r="D367" s="18"/>
      <c r="E367" s="18"/>
    </row>
    <row r="368" spans="1:5" ht="12.75">
      <c r="A368" s="17"/>
      <c r="B368" s="18"/>
      <c r="C368" s="18"/>
      <c r="D368" s="18"/>
      <c r="E368" s="18"/>
    </row>
    <row r="369" spans="1:5" ht="12.75">
      <c r="A369" s="17"/>
      <c r="B369" s="18"/>
      <c r="C369" s="18"/>
      <c r="D369" s="18"/>
      <c r="E369" s="18"/>
    </row>
    <row r="370" spans="1:5" ht="12.75">
      <c r="A370" s="17"/>
      <c r="B370" s="18"/>
      <c r="C370" s="18"/>
      <c r="D370" s="18"/>
      <c r="E370" s="18"/>
    </row>
    <row r="371" spans="1:5" ht="12.75">
      <c r="A371" s="17"/>
      <c r="B371" s="18"/>
      <c r="C371" s="18"/>
      <c r="D371" s="18"/>
      <c r="E371" s="18"/>
    </row>
    <row r="372" spans="1:5" ht="12.75">
      <c r="A372" s="17"/>
      <c r="B372" s="18"/>
      <c r="C372" s="18"/>
      <c r="D372" s="18"/>
      <c r="E372" s="18"/>
    </row>
    <row r="373" spans="1:5" ht="12.75">
      <c r="A373" s="17"/>
      <c r="B373" s="18"/>
      <c r="C373" s="18"/>
      <c r="D373" s="18"/>
      <c r="E373" s="18"/>
    </row>
    <row r="374" spans="1:5" ht="12.75">
      <c r="A374" s="17"/>
      <c r="B374" s="18"/>
      <c r="C374" s="18"/>
      <c r="D374" s="18"/>
      <c r="E374" s="18"/>
    </row>
    <row r="375" spans="1:5" ht="12.75">
      <c r="A375" s="17"/>
      <c r="B375" s="18"/>
      <c r="C375" s="18"/>
      <c r="D375" s="18"/>
      <c r="E375" s="18"/>
    </row>
    <row r="376" spans="1:5" ht="12.75">
      <c r="A376" s="17"/>
      <c r="B376" s="18"/>
      <c r="C376" s="18"/>
      <c r="D376" s="18"/>
      <c r="E376" s="18"/>
    </row>
    <row r="377" spans="1:5" ht="12.75">
      <c r="A377" s="17"/>
      <c r="B377" s="18"/>
      <c r="C377" s="18"/>
      <c r="D377" s="18"/>
      <c r="E377" s="18"/>
    </row>
    <row r="378" spans="1:5" ht="12.75">
      <c r="A378" s="17"/>
      <c r="B378" s="18"/>
      <c r="C378" s="18"/>
      <c r="D378" s="18"/>
      <c r="E378" s="18"/>
    </row>
    <row r="379" spans="1:5" ht="12.75">
      <c r="A379" s="17"/>
      <c r="B379" s="18"/>
      <c r="C379" s="18"/>
      <c r="D379" s="18"/>
      <c r="E379" s="18"/>
    </row>
    <row r="380" spans="1:5" ht="12.75">
      <c r="A380" s="17"/>
      <c r="B380" s="18"/>
      <c r="C380" s="18"/>
      <c r="D380" s="18"/>
      <c r="E380" s="18"/>
    </row>
    <row r="381" spans="1:5" ht="12.75">
      <c r="A381" s="17"/>
      <c r="B381" s="18"/>
      <c r="C381" s="18"/>
      <c r="D381" s="18"/>
      <c r="E381" s="18"/>
    </row>
    <row r="382" spans="1:5" ht="12.75">
      <c r="A382" s="17"/>
      <c r="B382" s="18"/>
      <c r="C382" s="18"/>
      <c r="D382" s="18"/>
      <c r="E382" s="18"/>
    </row>
    <row r="383" spans="1:5" ht="12.75">
      <c r="A383" s="17"/>
      <c r="B383" s="18"/>
      <c r="C383" s="18"/>
      <c r="D383" s="18"/>
      <c r="E383" s="18"/>
    </row>
    <row r="384" spans="1:5" ht="12.75">
      <c r="A384" s="17"/>
      <c r="B384" s="18"/>
      <c r="C384" s="18"/>
      <c r="D384" s="18"/>
      <c r="E384" s="18"/>
    </row>
    <row r="385" spans="1:5" ht="12.75">
      <c r="A385" s="17"/>
      <c r="B385" s="18"/>
      <c r="C385" s="18"/>
      <c r="D385" s="18"/>
      <c r="E385" s="18"/>
    </row>
    <row r="386" spans="1:5" ht="12.75">
      <c r="A386" s="17"/>
      <c r="B386" s="18"/>
      <c r="C386" s="18"/>
      <c r="D386" s="18"/>
      <c r="E386" s="18"/>
    </row>
    <row r="387" spans="1:5" ht="12.75">
      <c r="A387" s="17"/>
      <c r="B387" s="18"/>
      <c r="C387" s="18"/>
      <c r="D387" s="18"/>
      <c r="E387" s="18"/>
    </row>
    <row r="388" spans="1:5" ht="12.75">
      <c r="A388" s="17"/>
      <c r="B388" s="18"/>
      <c r="C388" s="18"/>
      <c r="D388" s="18"/>
      <c r="E388" s="18"/>
    </row>
    <row r="389" spans="1:5" ht="12.75">
      <c r="A389" s="17"/>
      <c r="B389" s="18"/>
      <c r="C389" s="18"/>
      <c r="D389" s="18"/>
      <c r="E389" s="18"/>
    </row>
    <row r="390" spans="1:5" ht="12.75">
      <c r="A390" s="17"/>
      <c r="B390" s="18"/>
      <c r="C390" s="18"/>
      <c r="D390" s="18"/>
      <c r="E390" s="18"/>
    </row>
    <row r="391" spans="1:5" ht="12.75">
      <c r="A391" s="17"/>
      <c r="B391" s="18"/>
      <c r="C391" s="18"/>
      <c r="D391" s="18"/>
      <c r="E391" s="18"/>
    </row>
    <row r="392" spans="1:5" ht="12.75">
      <c r="A392" s="17"/>
      <c r="B392" s="18"/>
      <c r="C392" s="18"/>
      <c r="D392" s="18"/>
      <c r="E392" s="18"/>
    </row>
    <row r="393" spans="1:5" ht="12.75">
      <c r="A393" s="17"/>
      <c r="B393" s="18"/>
      <c r="C393" s="18"/>
      <c r="D393" s="18"/>
      <c r="E393" s="18"/>
    </row>
    <row r="394" spans="1:5" ht="12.75">
      <c r="A394" s="17"/>
      <c r="B394" s="18"/>
      <c r="C394" s="18"/>
      <c r="D394" s="18"/>
      <c r="E394" s="18"/>
    </row>
    <row r="395" spans="1:5" ht="12.75">
      <c r="A395" s="17"/>
      <c r="B395" s="18"/>
      <c r="C395" s="18"/>
      <c r="D395" s="18"/>
      <c r="E395" s="18"/>
    </row>
    <row r="396" spans="1:5" ht="12.75">
      <c r="A396" s="17"/>
      <c r="B396" s="18"/>
      <c r="C396" s="18"/>
      <c r="D396" s="18"/>
      <c r="E396" s="18"/>
    </row>
    <row r="397" spans="1:5" ht="12.75">
      <c r="A397" s="17"/>
      <c r="B397" s="18"/>
      <c r="C397" s="18"/>
      <c r="D397" s="18"/>
      <c r="E397" s="18"/>
    </row>
    <row r="398" spans="1:5" ht="12.75">
      <c r="A398" s="17"/>
      <c r="B398" s="18"/>
      <c r="C398" s="18"/>
      <c r="D398" s="18"/>
      <c r="E398" s="18"/>
    </row>
    <row r="399" spans="1:5" ht="12.75">
      <c r="A399" s="17"/>
      <c r="B399" s="18"/>
      <c r="C399" s="18"/>
      <c r="D399" s="18"/>
      <c r="E399" s="18"/>
    </row>
    <row r="400" spans="1:5" ht="12.75">
      <c r="A400" s="17"/>
      <c r="B400" s="18"/>
      <c r="C400" s="18"/>
      <c r="D400" s="18"/>
      <c r="E400" s="18"/>
    </row>
    <row r="401" spans="1:5" ht="12.75">
      <c r="A401" s="17"/>
      <c r="B401" s="18"/>
      <c r="C401" s="18"/>
      <c r="D401" s="18"/>
      <c r="E401" s="18"/>
    </row>
    <row r="402" spans="1:5" ht="12.75">
      <c r="A402" s="17"/>
      <c r="B402" s="18"/>
      <c r="C402" s="18"/>
      <c r="D402" s="18"/>
      <c r="E402" s="18"/>
    </row>
    <row r="403" spans="1:5" ht="12.75">
      <c r="A403" s="17"/>
      <c r="B403" s="18"/>
      <c r="C403" s="18"/>
      <c r="D403" s="18"/>
      <c r="E403" s="18"/>
    </row>
    <row r="404" spans="1:5" ht="12.75">
      <c r="A404" s="17"/>
      <c r="B404" s="18"/>
      <c r="C404" s="18"/>
      <c r="D404" s="18"/>
      <c r="E404" s="18"/>
    </row>
    <row r="405" spans="1:5" ht="12.75">
      <c r="A405" s="17"/>
      <c r="B405" s="18"/>
      <c r="C405" s="18"/>
      <c r="D405" s="18"/>
      <c r="E405" s="18"/>
    </row>
    <row r="406" spans="1:5" ht="12.75">
      <c r="A406" s="17"/>
      <c r="B406" s="18"/>
      <c r="C406" s="18"/>
      <c r="D406" s="18"/>
      <c r="E406" s="18"/>
    </row>
    <row r="407" spans="1:5" ht="12.75">
      <c r="A407" s="17"/>
      <c r="B407" s="18"/>
      <c r="C407" s="18"/>
      <c r="D407" s="18"/>
      <c r="E407" s="18"/>
    </row>
    <row r="408" spans="1:5" ht="12.75">
      <c r="A408" s="17"/>
      <c r="B408" s="18"/>
      <c r="C408" s="18"/>
      <c r="D408" s="18"/>
      <c r="E408" s="18"/>
    </row>
    <row r="409" spans="1:5" ht="12.75">
      <c r="A409" s="17"/>
      <c r="B409" s="18"/>
      <c r="C409" s="18"/>
      <c r="D409" s="18"/>
      <c r="E409" s="18"/>
    </row>
    <row r="410" spans="1:5" ht="12.75">
      <c r="A410" s="17"/>
      <c r="B410" s="18"/>
      <c r="C410" s="18"/>
      <c r="D410" s="18"/>
      <c r="E410" s="18"/>
    </row>
    <row r="411" spans="1:5" ht="12.75">
      <c r="A411" s="17"/>
      <c r="B411" s="18"/>
      <c r="C411" s="18"/>
      <c r="D411" s="18"/>
      <c r="E411" s="18"/>
    </row>
    <row r="412" spans="1:5" ht="12.75">
      <c r="A412" s="17"/>
      <c r="B412" s="18"/>
      <c r="C412" s="18"/>
      <c r="D412" s="18"/>
      <c r="E412" s="18"/>
    </row>
    <row r="413" spans="1:5" ht="12.75">
      <c r="A413" s="17"/>
      <c r="B413" s="18"/>
      <c r="C413" s="18"/>
      <c r="D413" s="18"/>
      <c r="E413" s="18"/>
    </row>
    <row r="414" spans="1:5" ht="12.75">
      <c r="A414" s="17"/>
      <c r="B414" s="18"/>
      <c r="C414" s="18"/>
      <c r="D414" s="18"/>
      <c r="E414" s="18"/>
    </row>
    <row r="415" spans="1:5" ht="12.75">
      <c r="A415" s="17"/>
      <c r="B415" s="18"/>
      <c r="C415" s="18"/>
      <c r="D415" s="18"/>
      <c r="E415" s="18"/>
    </row>
    <row r="416" spans="1:5" ht="12.75">
      <c r="A416" s="17"/>
      <c r="B416" s="18"/>
      <c r="C416" s="18"/>
      <c r="D416" s="18"/>
      <c r="E416" s="18"/>
    </row>
    <row r="417" spans="1:5" ht="12.75">
      <c r="A417" s="17"/>
      <c r="B417" s="18"/>
      <c r="C417" s="18"/>
      <c r="D417" s="18"/>
      <c r="E417" s="18"/>
    </row>
    <row r="418" spans="1:5" ht="12.75">
      <c r="A418" s="17"/>
      <c r="B418" s="18"/>
      <c r="C418" s="18"/>
      <c r="D418" s="18"/>
      <c r="E418" s="18"/>
    </row>
    <row r="419" spans="1:5" ht="12.75">
      <c r="A419" s="17"/>
      <c r="B419" s="18"/>
      <c r="C419" s="18"/>
      <c r="D419" s="18"/>
      <c r="E419" s="18"/>
    </row>
    <row r="420" spans="1:5" ht="12.75">
      <c r="A420" s="17"/>
      <c r="B420" s="18"/>
      <c r="C420" s="18"/>
      <c r="D420" s="18"/>
      <c r="E420" s="18"/>
    </row>
    <row r="421" spans="1:5" ht="12.75">
      <c r="A421" s="17"/>
      <c r="B421" s="18"/>
      <c r="C421" s="18"/>
      <c r="D421" s="18"/>
      <c r="E421" s="18"/>
    </row>
    <row r="422" spans="1:5" ht="12.75">
      <c r="A422" s="17"/>
      <c r="B422" s="18"/>
      <c r="C422" s="18"/>
      <c r="D422" s="18"/>
      <c r="E422" s="18"/>
    </row>
    <row r="423" spans="1:5" ht="12.75">
      <c r="A423" s="17"/>
      <c r="B423" s="18"/>
      <c r="C423" s="18"/>
      <c r="D423" s="18"/>
      <c r="E423" s="18"/>
    </row>
    <row r="424" spans="1:5" ht="12.75">
      <c r="A424" s="17"/>
      <c r="B424" s="18"/>
      <c r="C424" s="18"/>
      <c r="D424" s="18"/>
      <c r="E424" s="18"/>
    </row>
    <row r="425" spans="1:5" ht="12.75">
      <c r="A425" s="17"/>
      <c r="B425" s="18"/>
      <c r="C425" s="18"/>
      <c r="D425" s="18"/>
      <c r="E425" s="18"/>
    </row>
    <row r="426" spans="1:5" ht="12.75">
      <c r="A426" s="17"/>
      <c r="B426" s="18"/>
      <c r="C426" s="18"/>
      <c r="D426" s="18"/>
      <c r="E426" s="18"/>
    </row>
    <row r="427" spans="1:5" ht="12.75">
      <c r="A427" s="17"/>
      <c r="B427" s="18"/>
      <c r="C427" s="18"/>
      <c r="D427" s="18"/>
      <c r="E427" s="18"/>
    </row>
    <row r="428" spans="1:5" ht="12.75">
      <c r="A428" s="17"/>
      <c r="B428" s="18"/>
      <c r="C428" s="18"/>
      <c r="D428" s="18"/>
      <c r="E428" s="18"/>
    </row>
    <row r="429" spans="1:5" ht="12.75">
      <c r="A429" s="17"/>
      <c r="B429" s="18"/>
      <c r="C429" s="18"/>
      <c r="D429" s="18"/>
      <c r="E429" s="18"/>
    </row>
    <row r="430" spans="1:5" ht="12.75">
      <c r="A430" s="17"/>
      <c r="B430" s="18"/>
      <c r="C430" s="18"/>
      <c r="D430" s="18"/>
      <c r="E430" s="18"/>
    </row>
    <row r="431" spans="1:5" ht="12.75">
      <c r="A431" s="17"/>
      <c r="B431" s="18"/>
      <c r="C431" s="18"/>
      <c r="D431" s="18"/>
      <c r="E431" s="18"/>
    </row>
    <row r="432" spans="1:5" ht="12.75">
      <c r="A432" s="17"/>
      <c r="B432" s="18"/>
      <c r="C432" s="18"/>
      <c r="D432" s="18"/>
      <c r="E432" s="18"/>
    </row>
    <row r="433" spans="1:5" ht="12.75">
      <c r="A433" s="17"/>
      <c r="B433" s="18"/>
      <c r="C433" s="18"/>
      <c r="D433" s="18"/>
      <c r="E433" s="18"/>
    </row>
    <row r="434" spans="1:5" ht="12.75">
      <c r="A434" s="17"/>
      <c r="B434" s="18"/>
      <c r="C434" s="18"/>
      <c r="D434" s="18"/>
      <c r="E434" s="18"/>
    </row>
    <row r="435" spans="1:5" ht="12.75">
      <c r="A435" s="17"/>
      <c r="B435" s="18"/>
      <c r="C435" s="18"/>
      <c r="D435" s="18"/>
      <c r="E435" s="18"/>
    </row>
    <row r="436" spans="1:5" ht="12.75">
      <c r="A436" s="17"/>
      <c r="B436" s="18"/>
      <c r="C436" s="18"/>
      <c r="D436" s="18"/>
      <c r="E436" s="18"/>
    </row>
    <row r="437" spans="1:5" ht="12.75">
      <c r="A437" s="17"/>
      <c r="B437" s="18"/>
      <c r="C437" s="18"/>
      <c r="D437" s="18"/>
      <c r="E437" s="18"/>
    </row>
    <row r="438" spans="1:5" ht="12.75">
      <c r="A438" s="17"/>
      <c r="B438" s="18"/>
      <c r="C438" s="18"/>
      <c r="D438" s="18"/>
      <c r="E438" s="18"/>
    </row>
    <row r="439" spans="1:5" ht="12.75">
      <c r="A439" s="17"/>
      <c r="B439" s="18"/>
      <c r="C439" s="18"/>
      <c r="D439" s="18"/>
      <c r="E439" s="18"/>
    </row>
    <row r="440" spans="1:5" ht="12.75">
      <c r="A440" s="17"/>
      <c r="B440" s="18"/>
      <c r="C440" s="18"/>
      <c r="D440" s="18"/>
      <c r="E440" s="18"/>
    </row>
    <row r="441" spans="1:5" ht="12.75">
      <c r="A441" s="17"/>
      <c r="B441" s="18"/>
      <c r="C441" s="18"/>
      <c r="D441" s="18"/>
      <c r="E441" s="18"/>
    </row>
    <row r="442" spans="1:5" ht="12.75">
      <c r="A442" s="17"/>
      <c r="B442" s="18"/>
      <c r="C442" s="18"/>
      <c r="D442" s="18"/>
      <c r="E442" s="18"/>
    </row>
    <row r="443" spans="1:5" ht="12.75">
      <c r="A443" s="17"/>
      <c r="B443" s="18"/>
      <c r="C443" s="18"/>
      <c r="D443" s="18"/>
      <c r="E443" s="18"/>
    </row>
    <row r="444" spans="1:5" ht="12.75">
      <c r="A444" s="17"/>
      <c r="B444" s="18"/>
      <c r="C444" s="18"/>
      <c r="D444" s="18"/>
      <c r="E444" s="18"/>
    </row>
    <row r="445" spans="1:5" ht="12.75">
      <c r="A445" s="17"/>
      <c r="B445" s="18"/>
      <c r="C445" s="18"/>
      <c r="D445" s="18"/>
      <c r="E445" s="18"/>
    </row>
    <row r="446" spans="1:5" ht="12.75">
      <c r="A446" s="17"/>
      <c r="B446" s="18"/>
      <c r="C446" s="18"/>
      <c r="D446" s="18"/>
      <c r="E446" s="18"/>
    </row>
    <row r="447" spans="1:5" ht="12.75">
      <c r="A447" s="17"/>
      <c r="B447" s="18"/>
      <c r="C447" s="18"/>
      <c r="D447" s="18"/>
      <c r="E447" s="18"/>
    </row>
    <row r="448" spans="1:5" ht="12.75">
      <c r="A448" s="17"/>
      <c r="B448" s="18"/>
      <c r="C448" s="18"/>
      <c r="D448" s="18"/>
      <c r="E448" s="18"/>
    </row>
    <row r="449" spans="1:5" ht="12.75">
      <c r="A449" s="17"/>
      <c r="B449" s="18"/>
      <c r="C449" s="18"/>
      <c r="D449" s="18"/>
      <c r="E449" s="18"/>
    </row>
    <row r="450" spans="1:5" ht="12.75">
      <c r="A450" s="17"/>
      <c r="B450" s="18"/>
      <c r="C450" s="18"/>
      <c r="D450" s="18"/>
      <c r="E450" s="18"/>
    </row>
    <row r="451" spans="1:5" ht="12.75">
      <c r="A451" s="17"/>
      <c r="B451" s="18"/>
      <c r="C451" s="18"/>
      <c r="D451" s="18"/>
      <c r="E451" s="18"/>
    </row>
    <row r="452" spans="1:5" ht="12.75">
      <c r="A452" s="17"/>
      <c r="B452" s="18"/>
      <c r="C452" s="18"/>
      <c r="D452" s="18"/>
      <c r="E452" s="18"/>
    </row>
    <row r="453" spans="1:5" ht="12.75">
      <c r="A453" s="17"/>
      <c r="B453" s="18"/>
      <c r="C453" s="18"/>
      <c r="D453" s="18"/>
      <c r="E453" s="18"/>
    </row>
    <row r="454" spans="1:5" ht="12.75">
      <c r="A454" s="17"/>
      <c r="B454" s="18"/>
      <c r="C454" s="18"/>
      <c r="D454" s="18"/>
      <c r="E454" s="18"/>
    </row>
    <row r="455" spans="1:5" ht="12.75">
      <c r="A455" s="17"/>
      <c r="B455" s="18"/>
      <c r="C455" s="18"/>
      <c r="D455" s="18"/>
      <c r="E455" s="18"/>
    </row>
    <row r="456" spans="1:5" ht="12.75">
      <c r="A456" s="17"/>
      <c r="B456" s="18"/>
      <c r="C456" s="18"/>
      <c r="D456" s="18"/>
      <c r="E456" s="18"/>
    </row>
    <row r="457" spans="1:5" ht="12.75">
      <c r="A457" s="17"/>
      <c r="B457" s="18"/>
      <c r="C457" s="18"/>
      <c r="D457" s="18"/>
      <c r="E457" s="18"/>
    </row>
    <row r="458" spans="1:5" ht="12.75">
      <c r="A458" s="17"/>
      <c r="B458" s="18"/>
      <c r="C458" s="18"/>
      <c r="D458" s="18"/>
      <c r="E458" s="18"/>
    </row>
    <row r="459" spans="1:5" ht="12.75">
      <c r="A459" s="17"/>
      <c r="B459" s="18"/>
      <c r="C459" s="18"/>
      <c r="D459" s="18"/>
      <c r="E459" s="18"/>
    </row>
    <row r="460" spans="1:5" ht="12.75">
      <c r="A460" s="17"/>
      <c r="B460" s="18"/>
      <c r="C460" s="18"/>
      <c r="D460" s="18"/>
      <c r="E460" s="18"/>
    </row>
    <row r="461" spans="1:5" ht="12.75">
      <c r="A461" s="17"/>
      <c r="B461" s="18"/>
      <c r="C461" s="18"/>
      <c r="D461" s="18"/>
      <c r="E461" s="18"/>
    </row>
    <row r="462" spans="1:5" ht="12.75">
      <c r="A462" s="17"/>
      <c r="B462" s="18"/>
      <c r="C462" s="18"/>
      <c r="D462" s="18"/>
      <c r="E462" s="18"/>
    </row>
    <row r="463" spans="1:5" ht="12.75">
      <c r="A463" s="17"/>
      <c r="B463" s="18"/>
      <c r="C463" s="18"/>
      <c r="D463" s="18"/>
      <c r="E463" s="18"/>
    </row>
    <row r="464" spans="1:5" ht="12.75">
      <c r="A464" s="17"/>
      <c r="B464" s="18"/>
      <c r="C464" s="18"/>
      <c r="D464" s="18"/>
      <c r="E464" s="18"/>
    </row>
    <row r="465" spans="1:5" ht="12.75">
      <c r="A465" s="17"/>
      <c r="B465" s="18"/>
      <c r="C465" s="18"/>
      <c r="D465" s="18"/>
      <c r="E465" s="18"/>
    </row>
    <row r="466" spans="1:5" ht="12.75">
      <c r="A466" s="17"/>
      <c r="B466" s="18"/>
      <c r="C466" s="18"/>
      <c r="D466" s="18"/>
      <c r="E466" s="18"/>
    </row>
    <row r="467" spans="1:5" ht="12.75">
      <c r="A467" s="17"/>
      <c r="B467" s="18"/>
      <c r="C467" s="18"/>
      <c r="D467" s="18"/>
      <c r="E467" s="18"/>
    </row>
    <row r="468" spans="1:5" ht="12.75">
      <c r="A468" s="17"/>
      <c r="B468" s="18"/>
      <c r="C468" s="18"/>
      <c r="D468" s="18"/>
      <c r="E468" s="18"/>
    </row>
    <row r="469" spans="1:5" ht="12.75">
      <c r="A469" s="17"/>
      <c r="B469" s="18"/>
      <c r="C469" s="18"/>
      <c r="D469" s="18"/>
      <c r="E469" s="18"/>
    </row>
    <row r="470" spans="1:5" ht="12.75">
      <c r="A470" s="17"/>
      <c r="B470" s="18"/>
      <c r="C470" s="18"/>
      <c r="D470" s="18"/>
      <c r="E470" s="18"/>
    </row>
    <row r="471" spans="1:5" ht="12.75">
      <c r="A471" s="17"/>
      <c r="B471" s="18"/>
      <c r="C471" s="18"/>
      <c r="D471" s="18"/>
      <c r="E471" s="18"/>
    </row>
    <row r="472" spans="1:5" ht="12.75">
      <c r="A472" s="17"/>
      <c r="B472" s="18"/>
      <c r="C472" s="18"/>
      <c r="D472" s="18"/>
      <c r="E472" s="18"/>
    </row>
    <row r="473" spans="1:5" ht="12.75">
      <c r="A473" s="17"/>
      <c r="B473" s="18"/>
      <c r="C473" s="18"/>
      <c r="D473" s="18"/>
      <c r="E473" s="18"/>
    </row>
    <row r="474" spans="1:5" ht="12.75">
      <c r="A474" s="17"/>
      <c r="B474" s="18"/>
      <c r="C474" s="18"/>
      <c r="D474" s="18"/>
      <c r="E474" s="18"/>
    </row>
    <row r="475" spans="1:5" ht="12.75">
      <c r="A475" s="17"/>
      <c r="B475" s="18"/>
      <c r="C475" s="18"/>
      <c r="D475" s="18"/>
      <c r="E475" s="18"/>
    </row>
    <row r="476" spans="1:5" ht="12.75">
      <c r="A476" s="17"/>
      <c r="B476" s="18"/>
      <c r="C476" s="18"/>
      <c r="D476" s="18"/>
      <c r="E476" s="18"/>
    </row>
    <row r="477" spans="1:5" ht="12.75">
      <c r="A477" s="17"/>
      <c r="B477" s="18"/>
      <c r="C477" s="18"/>
      <c r="D477" s="18"/>
      <c r="E477" s="18"/>
    </row>
    <row r="478" spans="1:5" ht="12.75">
      <c r="A478" s="17"/>
      <c r="B478" s="18"/>
      <c r="C478" s="18"/>
      <c r="D478" s="18"/>
      <c r="E478" s="18"/>
    </row>
    <row r="479" spans="1:5" ht="12.75">
      <c r="A479" s="17"/>
      <c r="B479" s="18"/>
      <c r="C479" s="18"/>
      <c r="D479" s="18"/>
      <c r="E479" s="18"/>
    </row>
    <row r="480" spans="1:5" ht="12.75">
      <c r="A480" s="17"/>
      <c r="B480" s="18"/>
      <c r="C480" s="18"/>
      <c r="D480" s="18"/>
      <c r="E480" s="18"/>
    </row>
    <row r="481" spans="1:5" ht="12.75">
      <c r="A481" s="17"/>
      <c r="B481" s="18"/>
      <c r="C481" s="18"/>
      <c r="D481" s="18"/>
      <c r="E481" s="18"/>
    </row>
    <row r="482" spans="1:5" ht="12.75">
      <c r="A482" s="17"/>
      <c r="B482" s="18"/>
      <c r="C482" s="18"/>
      <c r="D482" s="18"/>
      <c r="E482" s="18"/>
    </row>
    <row r="483" spans="1:5" ht="12.75">
      <c r="A483" s="17"/>
      <c r="B483" s="18"/>
      <c r="C483" s="18"/>
      <c r="D483" s="18"/>
      <c r="E483" s="18"/>
    </row>
    <row r="484" spans="1:5" ht="12.75">
      <c r="A484" s="17"/>
      <c r="B484" s="18"/>
      <c r="C484" s="18"/>
      <c r="D484" s="18"/>
      <c r="E484" s="18"/>
    </row>
    <row r="485" spans="1:5" ht="12.75">
      <c r="A485" s="17"/>
      <c r="B485" s="18"/>
      <c r="C485" s="18"/>
      <c r="D485" s="18"/>
      <c r="E485" s="18"/>
    </row>
    <row r="486" spans="1:5" ht="12.75">
      <c r="A486" s="17"/>
      <c r="B486" s="18"/>
      <c r="C486" s="18"/>
      <c r="D486" s="18"/>
      <c r="E486" s="18"/>
    </row>
    <row r="487" spans="1:5" ht="12.75">
      <c r="A487" s="17"/>
      <c r="B487" s="18"/>
      <c r="C487" s="18"/>
      <c r="D487" s="18"/>
      <c r="E487" s="18"/>
    </row>
    <row r="488" spans="1:5" ht="12.75">
      <c r="A488" s="17"/>
      <c r="B488" s="18"/>
      <c r="C488" s="18"/>
      <c r="D488" s="18"/>
      <c r="E488" s="18"/>
    </row>
    <row r="489" spans="1:5" ht="12.75">
      <c r="A489" s="17"/>
      <c r="B489" s="18"/>
      <c r="C489" s="18"/>
      <c r="D489" s="18"/>
      <c r="E489" s="18"/>
    </row>
    <row r="490" spans="1:5" ht="12.75">
      <c r="A490" s="17"/>
      <c r="B490" s="18"/>
      <c r="C490" s="18"/>
      <c r="D490" s="18"/>
      <c r="E490" s="18"/>
    </row>
    <row r="491" spans="1:5" ht="12.75">
      <c r="A491" s="17"/>
      <c r="B491" s="18"/>
      <c r="C491" s="18"/>
      <c r="D491" s="18"/>
      <c r="E491" s="18"/>
    </row>
    <row r="492" spans="1:5" ht="12.75">
      <c r="A492" s="17"/>
      <c r="B492" s="18"/>
      <c r="C492" s="18"/>
      <c r="D492" s="18"/>
      <c r="E492" s="18"/>
    </row>
    <row r="493" spans="1:5" ht="12.75">
      <c r="A493" s="17"/>
      <c r="B493" s="18"/>
      <c r="C493" s="18"/>
      <c r="D493" s="18"/>
      <c r="E493" s="18"/>
    </row>
    <row r="494" spans="1:5" ht="12.75">
      <c r="A494" s="17"/>
      <c r="B494" s="18"/>
      <c r="C494" s="18"/>
      <c r="D494" s="18"/>
      <c r="E494" s="18"/>
    </row>
    <row r="495" spans="1:5" ht="12.75">
      <c r="A495" s="17"/>
      <c r="B495" s="18"/>
      <c r="C495" s="18"/>
      <c r="D495" s="18"/>
      <c r="E495" s="18"/>
    </row>
    <row r="496" spans="1:5" ht="12.75">
      <c r="A496" s="17"/>
      <c r="B496" s="18"/>
      <c r="C496" s="18"/>
      <c r="D496" s="18"/>
      <c r="E496" s="18"/>
    </row>
    <row r="497" spans="1:5" ht="12.75">
      <c r="A497" s="17"/>
      <c r="B497" s="18"/>
      <c r="C497" s="18"/>
      <c r="D497" s="18"/>
      <c r="E497" s="18"/>
    </row>
    <row r="498" spans="1:5" ht="12.75">
      <c r="A498" s="17"/>
      <c r="B498" s="18"/>
      <c r="C498" s="18"/>
      <c r="D498" s="18"/>
      <c r="E498" s="18"/>
    </row>
    <row r="499" spans="1:5" ht="12.75">
      <c r="A499" s="17"/>
      <c r="B499" s="18"/>
      <c r="C499" s="18"/>
      <c r="D499" s="18"/>
      <c r="E499" s="18"/>
    </row>
    <row r="500" spans="1:5" ht="12.75">
      <c r="A500" s="17"/>
      <c r="B500" s="18"/>
      <c r="C500" s="18"/>
      <c r="D500" s="18"/>
      <c r="E500" s="18"/>
    </row>
    <row r="501" spans="1:5" ht="12.75">
      <c r="A501" s="17"/>
      <c r="B501" s="18"/>
      <c r="C501" s="18"/>
      <c r="D501" s="18"/>
      <c r="E501" s="18"/>
    </row>
    <row r="502" spans="1:5" ht="12.75">
      <c r="A502" s="17"/>
      <c r="B502" s="18"/>
      <c r="C502" s="18"/>
      <c r="D502" s="18"/>
      <c r="E502" s="18"/>
    </row>
    <row r="503" spans="1:5" ht="12.75">
      <c r="A503" s="17"/>
      <c r="B503" s="18"/>
      <c r="C503" s="18"/>
      <c r="D503" s="18"/>
      <c r="E503" s="18"/>
    </row>
    <row r="504" spans="1:5" ht="12.75">
      <c r="A504" s="17"/>
      <c r="B504" s="18"/>
      <c r="C504" s="18"/>
      <c r="D504" s="18"/>
      <c r="E504" s="18"/>
    </row>
    <row r="505" spans="1:5" ht="12.75">
      <c r="A505" s="17"/>
      <c r="B505" s="18"/>
      <c r="C505" s="18"/>
      <c r="D505" s="18"/>
      <c r="E505" s="18"/>
    </row>
    <row r="506" spans="1:5" ht="12.75">
      <c r="A506" s="17"/>
      <c r="B506" s="18"/>
      <c r="C506" s="18"/>
      <c r="D506" s="18"/>
      <c r="E506" s="18"/>
    </row>
    <row r="507" spans="1:5" ht="12.75">
      <c r="A507" s="17"/>
      <c r="B507" s="18"/>
      <c r="C507" s="18"/>
      <c r="D507" s="18"/>
      <c r="E507" s="18"/>
    </row>
    <row r="508" spans="1:5" ht="12.75">
      <c r="A508" s="17"/>
      <c r="B508" s="18"/>
      <c r="C508" s="18"/>
      <c r="D508" s="18"/>
      <c r="E508" s="18"/>
    </row>
    <row r="509" spans="1:5" ht="12.75">
      <c r="A509" s="17"/>
      <c r="B509" s="18"/>
      <c r="C509" s="18"/>
      <c r="D509" s="18"/>
      <c r="E509" s="18"/>
    </row>
    <row r="510" spans="1:5" ht="12.75">
      <c r="A510" s="17"/>
      <c r="B510" s="18"/>
      <c r="C510" s="18"/>
      <c r="D510" s="18"/>
      <c r="E510" s="18"/>
    </row>
    <row r="511" spans="1:5" ht="12.75">
      <c r="A511" s="17"/>
      <c r="B511" s="18"/>
      <c r="C511" s="18"/>
      <c r="D511" s="18"/>
      <c r="E511" s="18"/>
    </row>
    <row r="512" spans="1:5" ht="12.75">
      <c r="A512" s="17"/>
      <c r="B512" s="18"/>
      <c r="C512" s="18"/>
      <c r="D512" s="18"/>
      <c r="E512" s="18"/>
    </row>
    <row r="513" spans="1:5" ht="12.75">
      <c r="A513" s="17"/>
      <c r="B513" s="18"/>
      <c r="C513" s="18"/>
      <c r="D513" s="18"/>
      <c r="E513" s="18"/>
    </row>
    <row r="514" spans="1:5" ht="12.75">
      <c r="A514" s="17"/>
      <c r="B514" s="18"/>
      <c r="C514" s="18"/>
      <c r="D514" s="18"/>
      <c r="E514" s="18"/>
    </row>
    <row r="515" spans="1:5" ht="12.75">
      <c r="A515" s="17"/>
      <c r="B515" s="18"/>
      <c r="C515" s="18"/>
      <c r="D515" s="18"/>
      <c r="E515" s="18"/>
    </row>
    <row r="516" spans="1:5" ht="12.75">
      <c r="A516" s="17"/>
      <c r="B516" s="18"/>
      <c r="C516" s="18"/>
      <c r="D516" s="18"/>
      <c r="E516" s="18"/>
    </row>
    <row r="517" spans="1:5" ht="12.75">
      <c r="A517" s="17"/>
      <c r="B517" s="18"/>
      <c r="C517" s="18"/>
      <c r="D517" s="18"/>
      <c r="E517" s="18"/>
    </row>
    <row r="518" spans="1:5" ht="12.75">
      <c r="A518" s="17"/>
      <c r="B518" s="18"/>
      <c r="C518" s="18"/>
      <c r="D518" s="18"/>
      <c r="E518" s="18"/>
    </row>
    <row r="519" spans="1:5" ht="12.75">
      <c r="A519" s="17"/>
      <c r="B519" s="18"/>
      <c r="C519" s="18"/>
      <c r="D519" s="18"/>
      <c r="E519" s="18"/>
    </row>
    <row r="520" spans="1:5" ht="12.75">
      <c r="A520" s="17"/>
      <c r="B520" s="18"/>
      <c r="C520" s="18"/>
      <c r="D520" s="18"/>
      <c r="E520" s="18"/>
    </row>
    <row r="521" spans="1:5" ht="12.75">
      <c r="A521" s="17"/>
      <c r="B521" s="18"/>
      <c r="C521" s="18"/>
      <c r="D521" s="18"/>
      <c r="E521" s="18"/>
    </row>
    <row r="522" spans="1:5" ht="12.75">
      <c r="A522" s="17"/>
      <c r="B522" s="18"/>
      <c r="C522" s="18"/>
      <c r="D522" s="18"/>
      <c r="E522" s="18"/>
    </row>
    <row r="523" spans="1:5" ht="12.75">
      <c r="A523" s="17"/>
      <c r="B523" s="18"/>
      <c r="C523" s="18"/>
      <c r="D523" s="18"/>
      <c r="E523" s="18"/>
    </row>
    <row r="524" spans="1:5" ht="12.75">
      <c r="A524" s="17"/>
      <c r="B524" s="18"/>
      <c r="C524" s="18"/>
      <c r="D524" s="18"/>
      <c r="E524" s="18"/>
    </row>
    <row r="525" spans="1:5" ht="12.75">
      <c r="A525" s="17"/>
      <c r="B525" s="18"/>
      <c r="C525" s="18"/>
      <c r="D525" s="18"/>
      <c r="E525" s="18"/>
    </row>
    <row r="526" spans="1:5" ht="12.75">
      <c r="A526" s="17"/>
      <c r="B526" s="18"/>
      <c r="C526" s="18"/>
      <c r="D526" s="18"/>
      <c r="E526" s="18"/>
    </row>
    <row r="527" spans="1:5" ht="12.75">
      <c r="A527" s="17"/>
      <c r="B527" s="18"/>
      <c r="C527" s="18"/>
      <c r="D527" s="18"/>
      <c r="E527" s="18"/>
    </row>
    <row r="528" spans="1:5" ht="12.75">
      <c r="A528" s="17"/>
      <c r="B528" s="18"/>
      <c r="C528" s="18"/>
      <c r="D528" s="18"/>
      <c r="E528" s="18"/>
    </row>
    <row r="529" spans="1:5" ht="12.75">
      <c r="A529" s="17"/>
      <c r="B529" s="18"/>
      <c r="C529" s="18"/>
      <c r="D529" s="18"/>
      <c r="E529" s="18"/>
    </row>
    <row r="530" spans="1:5" ht="12.75">
      <c r="A530" s="17"/>
      <c r="B530" s="18"/>
      <c r="C530" s="18"/>
      <c r="D530" s="18"/>
      <c r="E530" s="18"/>
    </row>
    <row r="531" spans="1:5" ht="12.75">
      <c r="A531" s="17"/>
      <c r="B531" s="18"/>
      <c r="C531" s="18"/>
      <c r="D531" s="18"/>
      <c r="E531" s="18"/>
    </row>
    <row r="532" spans="1:5" ht="12.75">
      <c r="A532" s="17"/>
      <c r="B532" s="18"/>
      <c r="C532" s="18"/>
      <c r="D532" s="18"/>
      <c r="E532" s="18"/>
    </row>
    <row r="533" spans="1:5" ht="12.75">
      <c r="A533" s="17"/>
      <c r="B533" s="18"/>
      <c r="C533" s="18"/>
      <c r="D533" s="18"/>
      <c r="E533" s="18"/>
    </row>
    <row r="534" spans="1:5" ht="12.75">
      <c r="A534" s="17"/>
      <c r="B534" s="18"/>
      <c r="C534" s="18"/>
      <c r="D534" s="18"/>
      <c r="E534" s="18"/>
    </row>
    <row r="535" spans="1:5" ht="12.75">
      <c r="A535" s="17"/>
      <c r="B535" s="18"/>
      <c r="C535" s="18"/>
      <c r="D535" s="18"/>
      <c r="E535" s="18"/>
    </row>
    <row r="536" spans="1:5" ht="12.75">
      <c r="A536" s="17"/>
      <c r="B536" s="18"/>
      <c r="C536" s="18"/>
      <c r="D536" s="18"/>
      <c r="E536" s="18"/>
    </row>
    <row r="537" spans="1:5" ht="12.75">
      <c r="A537" s="17"/>
      <c r="B537" s="18"/>
      <c r="C537" s="18"/>
      <c r="D537" s="18"/>
      <c r="E537" s="18"/>
    </row>
    <row r="538" spans="1:5" ht="12.75">
      <c r="A538" s="17"/>
      <c r="B538" s="18"/>
      <c r="C538" s="18"/>
      <c r="D538" s="18"/>
      <c r="E538" s="18"/>
    </row>
    <row r="539" spans="1:5" ht="12.75">
      <c r="A539" s="17"/>
      <c r="B539" s="18"/>
      <c r="C539" s="18"/>
      <c r="D539" s="18"/>
      <c r="E539" s="18"/>
    </row>
    <row r="540" spans="1:5" ht="12.75">
      <c r="A540" s="17"/>
      <c r="B540" s="18"/>
      <c r="C540" s="18"/>
      <c r="D540" s="18"/>
      <c r="E540" s="18"/>
    </row>
    <row r="541" spans="1:5" ht="12.75">
      <c r="A541" s="17"/>
      <c r="B541" s="18"/>
      <c r="C541" s="18"/>
      <c r="D541" s="18"/>
      <c r="E541" s="18"/>
    </row>
    <row r="542" spans="1:5" ht="12.75">
      <c r="A542" s="17"/>
      <c r="B542" s="18"/>
      <c r="C542" s="18"/>
      <c r="D542" s="18"/>
      <c r="E542" s="18"/>
    </row>
    <row r="543" spans="1:5" ht="12.75">
      <c r="A543" s="17"/>
      <c r="B543" s="18"/>
      <c r="C543" s="18"/>
      <c r="D543" s="18"/>
      <c r="E543" s="18"/>
    </row>
    <row r="544" spans="1:5" ht="12.75">
      <c r="A544" s="17"/>
      <c r="B544" s="18"/>
      <c r="C544" s="18"/>
      <c r="D544" s="18"/>
      <c r="E544" s="18"/>
    </row>
    <row r="545" spans="1:5" ht="12.75">
      <c r="A545" s="17"/>
      <c r="B545" s="18"/>
      <c r="C545" s="18"/>
      <c r="D545" s="18"/>
      <c r="E545" s="18"/>
    </row>
    <row r="546" spans="1:5" ht="12.75">
      <c r="A546" s="17"/>
      <c r="B546" s="18"/>
      <c r="C546" s="18"/>
      <c r="D546" s="18"/>
      <c r="E546" s="18"/>
    </row>
    <row r="547" spans="1:5" ht="12.75">
      <c r="A547" s="17"/>
      <c r="B547" s="18"/>
      <c r="C547" s="18"/>
      <c r="D547" s="18"/>
      <c r="E547" s="18"/>
    </row>
    <row r="548" spans="1:5" ht="12.75">
      <c r="A548" s="17"/>
      <c r="B548" s="18"/>
      <c r="C548" s="18"/>
      <c r="D548" s="18"/>
      <c r="E548" s="18"/>
    </row>
    <row r="549" spans="1:5" ht="12.75">
      <c r="A549" s="17"/>
      <c r="B549" s="18"/>
      <c r="C549" s="18"/>
      <c r="D549" s="18"/>
      <c r="E549" s="18"/>
    </row>
    <row r="550" spans="1:5" ht="12.75">
      <c r="A550" s="17"/>
      <c r="B550" s="18"/>
      <c r="C550" s="18"/>
      <c r="D550" s="18"/>
      <c r="E550" s="18"/>
    </row>
    <row r="551" spans="1:5" ht="12.75">
      <c r="A551" s="17"/>
      <c r="B551" s="18"/>
      <c r="C551" s="18"/>
      <c r="D551" s="18"/>
      <c r="E551" s="18"/>
    </row>
    <row r="552" spans="1:5" ht="12.75">
      <c r="A552" s="17"/>
      <c r="B552" s="18"/>
      <c r="C552" s="18"/>
      <c r="D552" s="18"/>
      <c r="E552" s="18"/>
    </row>
    <row r="553" spans="1:5" ht="12.75">
      <c r="A553" s="17"/>
      <c r="B553" s="18"/>
      <c r="C553" s="18"/>
      <c r="D553" s="18"/>
      <c r="E553" s="18"/>
    </row>
    <row r="554" spans="1:5" ht="12.75">
      <c r="A554" s="17"/>
      <c r="B554" s="18"/>
      <c r="C554" s="18"/>
      <c r="D554" s="18"/>
      <c r="E554" s="18"/>
    </row>
    <row r="555" spans="1:5" ht="12.75">
      <c r="A555" s="17"/>
      <c r="B555" s="18"/>
      <c r="C555" s="18"/>
      <c r="D555" s="18"/>
      <c r="E555" s="18"/>
    </row>
    <row r="556" spans="1:5" ht="12.75">
      <c r="A556" s="17"/>
      <c r="B556" s="18"/>
      <c r="C556" s="18"/>
      <c r="D556" s="18"/>
      <c r="E556" s="18"/>
    </row>
    <row r="557" spans="1:5" ht="12.75">
      <c r="A557" s="17"/>
      <c r="B557" s="18"/>
      <c r="C557" s="18"/>
      <c r="D557" s="18"/>
      <c r="E557" s="18"/>
    </row>
    <row r="558" spans="1:5" ht="12.75">
      <c r="A558" s="17"/>
      <c r="B558" s="18"/>
      <c r="C558" s="18"/>
      <c r="D558" s="18"/>
      <c r="E558" s="18"/>
    </row>
    <row r="559" spans="1:5" ht="12.75">
      <c r="A559" s="17"/>
      <c r="B559" s="18"/>
      <c r="C559" s="18"/>
      <c r="D559" s="18"/>
      <c r="E559" s="18"/>
    </row>
    <row r="560" spans="1:5" ht="12.75">
      <c r="A560" s="17"/>
      <c r="B560" s="18"/>
      <c r="C560" s="18"/>
      <c r="D560" s="18"/>
      <c r="E560" s="18"/>
    </row>
    <row r="561" spans="1:5" ht="12.75">
      <c r="A561" s="17"/>
      <c r="B561" s="18"/>
      <c r="C561" s="18"/>
      <c r="D561" s="18"/>
      <c r="E561" s="18"/>
    </row>
    <row r="562" spans="1:5" ht="12.75">
      <c r="A562" s="17"/>
      <c r="B562" s="18"/>
      <c r="C562" s="18"/>
      <c r="D562" s="18"/>
      <c r="E562" s="18"/>
    </row>
    <row r="563" spans="1:5" ht="12.75">
      <c r="A563" s="17"/>
      <c r="B563" s="18"/>
      <c r="C563" s="18"/>
      <c r="D563" s="18"/>
      <c r="E563" s="18"/>
    </row>
    <row r="564" spans="1:5" ht="12.75">
      <c r="A564" s="17"/>
      <c r="B564" s="18"/>
      <c r="C564" s="18"/>
      <c r="D564" s="18"/>
      <c r="E564" s="18"/>
    </row>
    <row r="565" spans="1:5" ht="12.75">
      <c r="A565" s="17"/>
      <c r="B565" s="18"/>
      <c r="C565" s="18"/>
      <c r="D565" s="18"/>
      <c r="E565" s="18"/>
    </row>
    <row r="566" spans="1:5" ht="12.75">
      <c r="A566" s="17"/>
      <c r="B566" s="18"/>
      <c r="C566" s="18"/>
      <c r="D566" s="18"/>
      <c r="E566" s="18"/>
    </row>
    <row r="567" spans="1:5" ht="12.75">
      <c r="A567" s="17"/>
      <c r="B567" s="18"/>
      <c r="C567" s="18"/>
      <c r="D567" s="18"/>
      <c r="E567" s="18"/>
    </row>
    <row r="568" spans="1:5" ht="12.75">
      <c r="A568" s="17"/>
      <c r="B568" s="18"/>
      <c r="C568" s="18"/>
      <c r="D568" s="18"/>
      <c r="E568" s="18"/>
    </row>
    <row r="569" spans="1:5" ht="12.75">
      <c r="A569" s="17"/>
      <c r="B569" s="18"/>
      <c r="C569" s="18"/>
      <c r="D569" s="18"/>
      <c r="E569" s="18"/>
    </row>
    <row r="570" spans="1:5" ht="12.75">
      <c r="A570" s="17"/>
      <c r="B570" s="18"/>
      <c r="C570" s="18"/>
      <c r="D570" s="18"/>
      <c r="E570" s="18"/>
    </row>
    <row r="571" spans="1:5" ht="12.75">
      <c r="A571" s="17"/>
      <c r="B571" s="18"/>
      <c r="C571" s="18"/>
      <c r="D571" s="18"/>
      <c r="E571" s="18"/>
    </row>
    <row r="572" spans="1:5" ht="12.75">
      <c r="A572" s="17"/>
      <c r="B572" s="18"/>
      <c r="C572" s="18"/>
      <c r="D572" s="18"/>
      <c r="E572" s="18"/>
    </row>
    <row r="573" spans="1:5" ht="12.75">
      <c r="A573" s="17"/>
      <c r="B573" s="18"/>
      <c r="C573" s="18"/>
      <c r="D573" s="18"/>
      <c r="E573" s="18"/>
    </row>
    <row r="574" spans="1:5" ht="12.75">
      <c r="A574" s="17"/>
      <c r="B574" s="18"/>
      <c r="C574" s="18"/>
      <c r="D574" s="18"/>
      <c r="E574" s="18"/>
    </row>
    <row r="575" spans="1:5" ht="12.75">
      <c r="A575" s="17"/>
      <c r="B575" s="18"/>
      <c r="C575" s="18"/>
      <c r="D575" s="18"/>
      <c r="E575" s="18"/>
    </row>
    <row r="576" spans="1:5" ht="12.75">
      <c r="A576" s="17"/>
      <c r="B576" s="18"/>
      <c r="C576" s="18"/>
      <c r="D576" s="18"/>
      <c r="E576" s="18"/>
    </row>
    <row r="577" spans="1:5" ht="12.75">
      <c r="A577" s="17"/>
      <c r="B577" s="18"/>
      <c r="C577" s="18"/>
      <c r="D577" s="18"/>
      <c r="E577" s="18"/>
    </row>
    <row r="578" spans="1:5" ht="12.75">
      <c r="A578" s="17"/>
      <c r="B578" s="18"/>
      <c r="C578" s="18"/>
      <c r="D578" s="18"/>
      <c r="E578" s="18"/>
    </row>
    <row r="579" spans="1:5" ht="12.75">
      <c r="A579" s="17"/>
      <c r="B579" s="18"/>
      <c r="C579" s="18"/>
      <c r="D579" s="18"/>
      <c r="E579" s="18"/>
    </row>
    <row r="580" spans="1:5" ht="12.75">
      <c r="A580" s="17"/>
      <c r="B580" s="18"/>
      <c r="C580" s="18"/>
      <c r="D580" s="18"/>
      <c r="E580" s="18"/>
    </row>
    <row r="581" spans="1:5" ht="12.75">
      <c r="A581" s="17"/>
      <c r="B581" s="18"/>
      <c r="C581" s="18"/>
      <c r="D581" s="18"/>
      <c r="E581" s="18"/>
    </row>
    <row r="582" spans="1:5" ht="12.75">
      <c r="A582" s="17"/>
      <c r="B582" s="18"/>
      <c r="C582" s="18"/>
      <c r="D582" s="18"/>
      <c r="E582" s="18"/>
    </row>
    <row r="583" spans="1:5" ht="12.75">
      <c r="A583" s="17"/>
      <c r="B583" s="18"/>
      <c r="C583" s="18"/>
      <c r="D583" s="18"/>
      <c r="E583" s="18"/>
    </row>
    <row r="584" spans="1:5" ht="12.75">
      <c r="A584" s="17"/>
      <c r="B584" s="18"/>
      <c r="C584" s="18"/>
      <c r="D584" s="18"/>
      <c r="E584" s="18"/>
    </row>
    <row r="585" spans="1:5" ht="12.75">
      <c r="A585" s="17"/>
      <c r="B585" s="18"/>
      <c r="C585" s="18"/>
      <c r="D585" s="18"/>
      <c r="E585" s="18"/>
    </row>
    <row r="586" spans="1:5" ht="12.75">
      <c r="A586" s="17"/>
      <c r="B586" s="18"/>
      <c r="C586" s="18"/>
      <c r="D586" s="18"/>
      <c r="E586" s="18"/>
    </row>
    <row r="587" spans="1:5" ht="12.75">
      <c r="A587" s="17"/>
      <c r="B587" s="18"/>
      <c r="C587" s="18"/>
      <c r="D587" s="18"/>
      <c r="E587" s="18"/>
    </row>
    <row r="588" spans="1:5" ht="12.75">
      <c r="A588" s="17"/>
      <c r="B588" s="18"/>
      <c r="C588" s="18"/>
      <c r="D588" s="18"/>
      <c r="E588" s="18"/>
    </row>
    <row r="589" spans="1:5" ht="12.75">
      <c r="A589" s="17"/>
      <c r="B589" s="18"/>
      <c r="C589" s="18"/>
      <c r="D589" s="18"/>
      <c r="E589" s="18"/>
    </row>
    <row r="590" spans="1:5" ht="12.75">
      <c r="A590" s="17"/>
      <c r="B590" s="18"/>
      <c r="C590" s="18"/>
      <c r="D590" s="18"/>
      <c r="E590" s="18"/>
    </row>
    <row r="591" spans="1:5" ht="12.75">
      <c r="A591" s="17"/>
      <c r="B591" s="18"/>
      <c r="C591" s="18"/>
      <c r="D591" s="18"/>
      <c r="E591" s="18"/>
    </row>
    <row r="592" spans="1:5" ht="12.75">
      <c r="A592" s="17"/>
      <c r="B592" s="18"/>
      <c r="C592" s="18"/>
      <c r="D592" s="18"/>
      <c r="E592" s="18"/>
    </row>
    <row r="593" spans="1:5" ht="12.75">
      <c r="A593" s="17"/>
      <c r="B593" s="18"/>
      <c r="C593" s="18"/>
      <c r="D593" s="18"/>
      <c r="E593" s="18"/>
    </row>
    <row r="594" spans="1:5" ht="12.75">
      <c r="A594" s="17"/>
      <c r="B594" s="18"/>
      <c r="C594" s="18"/>
      <c r="D594" s="18"/>
      <c r="E594" s="18"/>
    </row>
    <row r="595" spans="1:5" ht="12.75">
      <c r="A595" s="17"/>
      <c r="B595" s="18"/>
      <c r="C595" s="18"/>
      <c r="D595" s="18"/>
      <c r="E595" s="18"/>
    </row>
    <row r="596" spans="1:5" ht="12.75">
      <c r="A596" s="17"/>
      <c r="B596" s="18"/>
      <c r="C596" s="18"/>
      <c r="D596" s="18"/>
      <c r="E596" s="18"/>
    </row>
    <row r="597" spans="1:5" ht="12.75">
      <c r="A597" s="17"/>
      <c r="B597" s="18"/>
      <c r="C597" s="18"/>
      <c r="D597" s="18"/>
      <c r="E597" s="18"/>
    </row>
    <row r="598" spans="1:5" ht="12.75">
      <c r="A598" s="17"/>
      <c r="B598" s="18"/>
      <c r="C598" s="18"/>
      <c r="D598" s="18"/>
      <c r="E598" s="18"/>
    </row>
    <row r="599" spans="1:5" ht="12.75">
      <c r="A599" s="17"/>
      <c r="B599" s="18"/>
      <c r="C599" s="18"/>
      <c r="D599" s="18"/>
      <c r="E599" s="18"/>
    </row>
    <row r="600" spans="1:5" ht="12.75">
      <c r="A600" s="17"/>
      <c r="B600" s="18"/>
      <c r="C600" s="18"/>
      <c r="D600" s="18"/>
      <c r="E600" s="18"/>
    </row>
    <row r="601" spans="1:5" ht="12.75">
      <c r="A601" s="17"/>
      <c r="B601" s="18"/>
      <c r="C601" s="18"/>
      <c r="D601" s="18"/>
      <c r="E601" s="18"/>
    </row>
    <row r="602" spans="1:5" ht="12.75">
      <c r="A602" s="17"/>
      <c r="B602" s="18"/>
      <c r="C602" s="18"/>
      <c r="D602" s="18"/>
      <c r="E602" s="18"/>
    </row>
    <row r="603" spans="1:5" ht="12.75">
      <c r="A603" s="17"/>
      <c r="B603" s="18"/>
      <c r="C603" s="18"/>
      <c r="D603" s="18"/>
      <c r="E603" s="18"/>
    </row>
    <row r="604" spans="1:5" ht="12.75">
      <c r="A604" s="17"/>
      <c r="B604" s="18"/>
      <c r="C604" s="18"/>
      <c r="D604" s="18"/>
      <c r="E604" s="18"/>
    </row>
    <row r="605" spans="1:5" ht="12.75">
      <c r="A605" s="17"/>
      <c r="B605" s="18"/>
      <c r="C605" s="18"/>
      <c r="D605" s="18"/>
      <c r="E605" s="18"/>
    </row>
    <row r="606" spans="1:5" ht="12.75">
      <c r="A606" s="17"/>
      <c r="B606" s="18"/>
      <c r="C606" s="18"/>
      <c r="D606" s="18"/>
      <c r="E606" s="18"/>
    </row>
    <row r="607" spans="1:5" ht="12.75">
      <c r="A607" s="17"/>
      <c r="B607" s="18"/>
      <c r="C607" s="18"/>
      <c r="D607" s="18"/>
      <c r="E607" s="18"/>
    </row>
    <row r="608" spans="1:5" ht="12.75">
      <c r="A608" s="17"/>
      <c r="B608" s="18"/>
      <c r="C608" s="18"/>
      <c r="D608" s="18"/>
      <c r="E608" s="18"/>
    </row>
    <row r="609" spans="1:5" ht="12.75">
      <c r="A609" s="17"/>
      <c r="B609" s="18"/>
      <c r="C609" s="18"/>
      <c r="D609" s="18"/>
      <c r="E609" s="18"/>
    </row>
    <row r="610" spans="1:5" ht="12.75">
      <c r="A610" s="17"/>
      <c r="B610" s="18"/>
      <c r="C610" s="18"/>
      <c r="D610" s="18"/>
      <c r="E610" s="18"/>
    </row>
    <row r="611" spans="1:5" ht="12.75">
      <c r="A611" s="17"/>
      <c r="B611" s="18"/>
      <c r="C611" s="18"/>
      <c r="D611" s="18"/>
      <c r="E611" s="18"/>
    </row>
    <row r="612" spans="1:5" ht="12.75">
      <c r="A612" s="17"/>
      <c r="B612" s="18"/>
      <c r="C612" s="18"/>
      <c r="D612" s="18"/>
      <c r="E612" s="18"/>
    </row>
    <row r="613" spans="1:5" ht="12.75">
      <c r="A613" s="17"/>
      <c r="B613" s="18"/>
      <c r="C613" s="18"/>
      <c r="D613" s="18"/>
      <c r="E613" s="18"/>
    </row>
    <row r="614" spans="1:5" ht="12.75">
      <c r="A614" s="17"/>
      <c r="B614" s="18"/>
      <c r="C614" s="18"/>
      <c r="D614" s="18"/>
      <c r="E614" s="18"/>
    </row>
    <row r="615" spans="1:5" ht="12.75">
      <c r="A615" s="17"/>
      <c r="B615" s="18"/>
      <c r="C615" s="18"/>
      <c r="D615" s="18"/>
      <c r="E615" s="18"/>
    </row>
    <row r="616" spans="1:5" ht="12.75">
      <c r="A616" s="17"/>
      <c r="B616" s="18"/>
      <c r="C616" s="18"/>
      <c r="D616" s="18"/>
      <c r="E616" s="18"/>
    </row>
    <row r="617" spans="1:5" ht="12.75">
      <c r="A617" s="17"/>
      <c r="B617" s="18"/>
      <c r="C617" s="18"/>
      <c r="D617" s="18"/>
      <c r="E617" s="18"/>
    </row>
    <row r="618" spans="1:5" ht="12.75">
      <c r="A618" s="17"/>
      <c r="B618" s="18"/>
      <c r="C618" s="18"/>
      <c r="D618" s="18"/>
      <c r="E618" s="18"/>
    </row>
    <row r="619" spans="1:5" ht="12.75">
      <c r="A619" s="17"/>
      <c r="B619" s="18"/>
      <c r="C619" s="18"/>
      <c r="D619" s="18"/>
      <c r="E619" s="18"/>
    </row>
    <row r="620" spans="1:5" ht="12.75">
      <c r="A620" s="17"/>
      <c r="B620" s="18"/>
      <c r="C620" s="18"/>
      <c r="D620" s="18"/>
      <c r="E620" s="18"/>
    </row>
    <row r="621" spans="1:5" ht="12.75">
      <c r="A621" s="17"/>
      <c r="B621" s="18"/>
      <c r="C621" s="18"/>
      <c r="D621" s="18"/>
      <c r="E621" s="18"/>
    </row>
    <row r="622" spans="1:5" ht="12.75">
      <c r="A622" s="17"/>
      <c r="B622" s="18"/>
      <c r="C622" s="18"/>
      <c r="D622" s="18"/>
      <c r="E622" s="18"/>
    </row>
    <row r="623" spans="1:5" ht="12.75">
      <c r="A623" s="17"/>
      <c r="B623" s="18"/>
      <c r="C623" s="18"/>
      <c r="D623" s="18"/>
      <c r="E623" s="18"/>
    </row>
    <row r="624" spans="1:5" ht="12.75">
      <c r="A624" s="17"/>
      <c r="B624" s="18"/>
      <c r="C624" s="18"/>
      <c r="D624" s="18"/>
      <c r="E624" s="18"/>
    </row>
    <row r="625" spans="1:5" ht="12.75">
      <c r="A625" s="17"/>
      <c r="B625" s="18"/>
      <c r="C625" s="18"/>
      <c r="D625" s="18"/>
      <c r="E625" s="18"/>
    </row>
    <row r="626" spans="1:5" ht="12.75">
      <c r="A626" s="17"/>
      <c r="B626" s="18"/>
      <c r="C626" s="18"/>
      <c r="D626" s="18"/>
      <c r="E626" s="18"/>
    </row>
    <row r="627" spans="1:5" ht="12.75">
      <c r="A627" s="17"/>
      <c r="B627" s="18"/>
      <c r="C627" s="18"/>
      <c r="D627" s="18"/>
      <c r="E627" s="18"/>
    </row>
    <row r="628" spans="1:5" ht="12.75">
      <c r="A628" s="17"/>
      <c r="B628" s="18"/>
      <c r="C628" s="18"/>
      <c r="D628" s="18"/>
      <c r="E628" s="18"/>
    </row>
    <row r="629" spans="1:5" ht="12.75">
      <c r="A629" s="17"/>
      <c r="B629" s="18"/>
      <c r="C629" s="18"/>
      <c r="D629" s="18"/>
      <c r="E629" s="18"/>
    </row>
    <row r="630" spans="1:5" ht="12.75">
      <c r="A630" s="17"/>
      <c r="B630" s="18"/>
      <c r="C630" s="18"/>
      <c r="D630" s="18"/>
      <c r="E630" s="18"/>
    </row>
    <row r="631" spans="1:5" ht="12.75">
      <c r="A631" s="17"/>
      <c r="B631" s="18"/>
      <c r="C631" s="18"/>
      <c r="D631" s="18"/>
      <c r="E631" s="18"/>
    </row>
    <row r="632" spans="1:5" ht="12.75">
      <c r="A632" s="17"/>
      <c r="B632" s="18"/>
      <c r="C632" s="18"/>
      <c r="D632" s="18"/>
      <c r="E632" s="18"/>
    </row>
    <row r="633" spans="1:5" ht="12.75">
      <c r="A633" s="17"/>
      <c r="B633" s="18"/>
      <c r="C633" s="18"/>
      <c r="D633" s="18"/>
      <c r="E633" s="18"/>
    </row>
    <row r="634" spans="1:5" ht="12.75">
      <c r="A634" s="17"/>
      <c r="B634" s="18"/>
      <c r="C634" s="18"/>
      <c r="D634" s="18"/>
      <c r="E634" s="18"/>
    </row>
    <row r="635" spans="1:5" ht="12.75">
      <c r="A635" s="17"/>
      <c r="B635" s="18"/>
      <c r="C635" s="18"/>
      <c r="D635" s="18"/>
      <c r="E635" s="18"/>
    </row>
    <row r="636" spans="1:5" ht="12.75">
      <c r="A636" s="17"/>
      <c r="B636" s="18"/>
      <c r="C636" s="18"/>
      <c r="D636" s="18"/>
      <c r="E636" s="18"/>
    </row>
    <row r="637" spans="1:5" ht="12.75">
      <c r="A637" s="17"/>
      <c r="B637" s="18"/>
      <c r="C637" s="18"/>
      <c r="D637" s="18"/>
      <c r="E637" s="18"/>
    </row>
    <row r="638" spans="1:5" ht="12.75">
      <c r="A638" s="17"/>
      <c r="B638" s="18"/>
      <c r="C638" s="18"/>
      <c r="D638" s="18"/>
      <c r="E638" s="18"/>
    </row>
    <row r="639" spans="1:5" ht="12.75">
      <c r="A639" s="17"/>
      <c r="B639" s="18"/>
      <c r="C639" s="18"/>
      <c r="D639" s="18"/>
      <c r="E639" s="18"/>
    </row>
    <row r="640" spans="1:5" ht="12.75">
      <c r="A640" s="17"/>
      <c r="B640" s="18"/>
      <c r="C640" s="18"/>
      <c r="D640" s="18"/>
      <c r="E640" s="18"/>
    </row>
    <row r="641" spans="1:5" ht="12.75">
      <c r="A641" s="17"/>
      <c r="B641" s="18"/>
      <c r="C641" s="18"/>
      <c r="D641" s="18"/>
      <c r="E641" s="18"/>
    </row>
    <row r="642" spans="1:5" ht="12.75">
      <c r="A642" s="17"/>
      <c r="B642" s="18"/>
      <c r="C642" s="18"/>
      <c r="D642" s="18"/>
      <c r="E642" s="18"/>
    </row>
    <row r="643" spans="1:5" ht="12.75">
      <c r="A643" s="17"/>
      <c r="B643" s="18"/>
      <c r="C643" s="18"/>
      <c r="D643" s="18"/>
      <c r="E643" s="18"/>
    </row>
    <row r="644" spans="1:5" ht="12.75">
      <c r="A644" s="17"/>
      <c r="B644" s="18"/>
      <c r="C644" s="18"/>
      <c r="D644" s="18"/>
      <c r="E644" s="18"/>
    </row>
    <row r="645" spans="1:5" ht="12.75">
      <c r="A645" s="17"/>
      <c r="B645" s="18"/>
      <c r="C645" s="18"/>
      <c r="D645" s="18"/>
      <c r="E645" s="18"/>
    </row>
    <row r="646" spans="1:5" ht="12.75">
      <c r="A646" s="17"/>
      <c r="B646" s="18"/>
      <c r="C646" s="18"/>
      <c r="D646" s="18"/>
      <c r="E646" s="18"/>
    </row>
    <row r="647" spans="1:5" ht="12.75">
      <c r="A647" s="17"/>
      <c r="B647" s="18"/>
      <c r="C647" s="18"/>
      <c r="D647" s="18"/>
      <c r="E647" s="18"/>
    </row>
    <row r="648" spans="1:5" ht="12.75">
      <c r="A648" s="17"/>
      <c r="B648" s="18"/>
      <c r="C648" s="18"/>
      <c r="D648" s="18"/>
      <c r="E648" s="18"/>
    </row>
    <row r="649" spans="1:5" ht="12.75">
      <c r="A649" s="17"/>
      <c r="B649" s="18"/>
      <c r="C649" s="18"/>
      <c r="D649" s="18"/>
      <c r="E649" s="18"/>
    </row>
    <row r="650" spans="1:5" ht="12.75">
      <c r="A650" s="17"/>
      <c r="B650" s="18"/>
      <c r="C650" s="18"/>
      <c r="D650" s="18"/>
      <c r="E650" s="18"/>
    </row>
    <row r="651" spans="1:5" ht="12.75">
      <c r="A651" s="17"/>
      <c r="B651" s="18"/>
      <c r="C651" s="18"/>
      <c r="D651" s="18"/>
      <c r="E651" s="18"/>
    </row>
    <row r="652" spans="1:5" ht="12.75">
      <c r="A652" s="17"/>
      <c r="B652" s="18"/>
      <c r="C652" s="18"/>
      <c r="D652" s="18"/>
      <c r="E652" s="18"/>
    </row>
    <row r="653" spans="1:5" ht="12.75">
      <c r="A653" s="17"/>
      <c r="B653" s="18"/>
      <c r="C653" s="18"/>
      <c r="D653" s="18"/>
      <c r="E653" s="18"/>
    </row>
    <row r="654" spans="1:5" ht="12.75">
      <c r="A654" s="17"/>
      <c r="B654" s="18"/>
      <c r="C654" s="18"/>
      <c r="D654" s="18"/>
      <c r="E654" s="18"/>
    </row>
    <row r="655" spans="1:5" ht="12.75">
      <c r="A655" s="17"/>
      <c r="B655" s="18"/>
      <c r="C655" s="18"/>
      <c r="D655" s="18"/>
      <c r="E655" s="18"/>
    </row>
    <row r="656" spans="1:5" ht="12.75">
      <c r="A656" s="17"/>
      <c r="B656" s="18"/>
      <c r="C656" s="18"/>
      <c r="D656" s="18"/>
      <c r="E656" s="18"/>
    </row>
    <row r="657" spans="1:5" ht="12.75">
      <c r="A657" s="17"/>
      <c r="B657" s="18"/>
      <c r="C657" s="18"/>
      <c r="D657" s="18"/>
      <c r="E657" s="18"/>
    </row>
    <row r="658" spans="1:5" ht="12.75">
      <c r="A658" s="17"/>
      <c r="B658" s="18"/>
      <c r="C658" s="18"/>
      <c r="D658" s="18"/>
      <c r="E658" s="18"/>
    </row>
    <row r="659" spans="1:5" ht="12.75">
      <c r="A659" s="17"/>
      <c r="B659" s="18"/>
      <c r="C659" s="18"/>
      <c r="D659" s="18"/>
      <c r="E659" s="18"/>
    </row>
    <row r="660" spans="1:5" ht="12.75">
      <c r="A660" s="17"/>
      <c r="B660" s="18"/>
      <c r="C660" s="18"/>
      <c r="D660" s="18"/>
      <c r="E660" s="18"/>
    </row>
    <row r="661" spans="1:5" ht="12.75">
      <c r="A661" s="17"/>
      <c r="B661" s="18"/>
      <c r="C661" s="18"/>
      <c r="D661" s="18"/>
      <c r="E661" s="18"/>
    </row>
    <row r="662" spans="1:5" ht="12.75">
      <c r="A662" s="17"/>
      <c r="B662" s="18"/>
      <c r="C662" s="18"/>
      <c r="D662" s="18"/>
      <c r="E662" s="18"/>
    </row>
    <row r="663" spans="1:5" ht="12.75">
      <c r="A663" s="17"/>
      <c r="B663" s="18"/>
      <c r="C663" s="18"/>
      <c r="D663" s="18"/>
      <c r="E663" s="18"/>
    </row>
    <row r="664" spans="1:5" ht="12.75">
      <c r="A664" s="17"/>
      <c r="B664" s="18"/>
      <c r="C664" s="18"/>
      <c r="D664" s="18"/>
      <c r="E664" s="18"/>
    </row>
    <row r="665" spans="1:5" ht="12.75">
      <c r="A665" s="17"/>
      <c r="B665" s="18"/>
      <c r="C665" s="18"/>
      <c r="D665" s="18"/>
      <c r="E665" s="18"/>
    </row>
    <row r="666" spans="1:5" ht="12.75">
      <c r="A666" s="17"/>
      <c r="B666" s="18"/>
      <c r="C666" s="18"/>
      <c r="D666" s="18"/>
      <c r="E666" s="18"/>
    </row>
    <row r="667" spans="1:5" ht="12.75">
      <c r="A667" s="17"/>
      <c r="B667" s="18"/>
      <c r="C667" s="18"/>
      <c r="D667" s="18"/>
      <c r="E667" s="18"/>
    </row>
    <row r="668" spans="1:5" ht="12.75">
      <c r="A668" s="17"/>
      <c r="B668" s="18"/>
      <c r="C668" s="18"/>
      <c r="D668" s="18"/>
      <c r="E668" s="18"/>
    </row>
    <row r="669" spans="1:5" ht="12.75">
      <c r="A669" s="17"/>
      <c r="B669" s="18"/>
      <c r="C669" s="18"/>
      <c r="D669" s="18"/>
      <c r="E669" s="18"/>
    </row>
    <row r="670" spans="1:5" ht="12.75">
      <c r="A670" s="17"/>
      <c r="B670" s="18"/>
      <c r="C670" s="18"/>
      <c r="D670" s="18"/>
      <c r="E670" s="18"/>
    </row>
    <row r="671" spans="1:5" ht="12.75">
      <c r="A671" s="17"/>
      <c r="B671" s="18"/>
      <c r="C671" s="18"/>
      <c r="D671" s="18"/>
      <c r="E671" s="18"/>
    </row>
    <row r="672" spans="1:5" ht="12.75">
      <c r="A672" s="17"/>
      <c r="B672" s="18"/>
      <c r="C672" s="18"/>
      <c r="D672" s="18"/>
      <c r="E672" s="18"/>
    </row>
    <row r="673" spans="1:5" ht="12.75">
      <c r="A673" s="17"/>
      <c r="B673" s="18"/>
      <c r="C673" s="18"/>
      <c r="D673" s="18"/>
      <c r="E673" s="18"/>
    </row>
    <row r="674" spans="1:5" ht="12.75">
      <c r="A674" s="17"/>
      <c r="B674" s="18"/>
      <c r="C674" s="18"/>
      <c r="D674" s="18"/>
      <c r="E674" s="18"/>
    </row>
    <row r="675" spans="1:5" ht="12.75">
      <c r="A675" s="17"/>
      <c r="B675" s="18"/>
      <c r="C675" s="18"/>
      <c r="D675" s="18"/>
      <c r="E675" s="18"/>
    </row>
    <row r="676" spans="1:5" ht="12.75">
      <c r="A676" s="17"/>
      <c r="B676" s="18"/>
      <c r="C676" s="18"/>
      <c r="D676" s="18"/>
      <c r="E676" s="18"/>
    </row>
    <row r="677" spans="1:5" ht="12.75">
      <c r="A677" s="17"/>
      <c r="B677" s="18"/>
      <c r="C677" s="18"/>
      <c r="D677" s="18"/>
      <c r="E677" s="18"/>
    </row>
    <row r="678" spans="1:5" ht="12.75">
      <c r="A678" s="17"/>
      <c r="B678" s="18"/>
      <c r="C678" s="18"/>
      <c r="D678" s="18"/>
      <c r="E678" s="18"/>
    </row>
    <row r="679" spans="1:5" ht="12.75">
      <c r="A679" s="17"/>
      <c r="B679" s="18"/>
      <c r="C679" s="18"/>
      <c r="D679" s="18"/>
      <c r="E679" s="18"/>
    </row>
    <row r="680" spans="1:5" ht="12.75">
      <c r="A680" s="17"/>
      <c r="B680" s="18"/>
      <c r="C680" s="18"/>
      <c r="D680" s="18"/>
      <c r="E680" s="18"/>
    </row>
    <row r="681" spans="1:5" ht="12.75">
      <c r="A681" s="17"/>
      <c r="B681" s="18"/>
      <c r="C681" s="18"/>
      <c r="D681" s="18"/>
      <c r="E681" s="18"/>
    </row>
    <row r="682" spans="1:5" ht="12.75">
      <c r="A682" s="17"/>
      <c r="B682" s="18"/>
      <c r="C682" s="18"/>
      <c r="D682" s="18"/>
      <c r="E682" s="18"/>
    </row>
    <row r="683" spans="1:5" ht="12.75">
      <c r="A683" s="17"/>
      <c r="B683" s="18"/>
      <c r="C683" s="18"/>
      <c r="D683" s="18"/>
      <c r="E683" s="18"/>
    </row>
    <row r="684" spans="1:5" ht="12.75">
      <c r="A684" s="17"/>
      <c r="B684" s="18"/>
      <c r="C684" s="18"/>
      <c r="D684" s="18"/>
      <c r="E684" s="18"/>
    </row>
    <row r="685" spans="1:5" ht="12.75">
      <c r="A685" s="17"/>
      <c r="B685" s="18"/>
      <c r="C685" s="18"/>
      <c r="D685" s="18"/>
      <c r="E685" s="18"/>
    </row>
    <row r="686" spans="1:5" ht="12.75">
      <c r="A686" s="17"/>
      <c r="B686" s="18"/>
      <c r="C686" s="18"/>
      <c r="D686" s="18"/>
      <c r="E686" s="18"/>
    </row>
    <row r="687" spans="1:5" ht="12.75">
      <c r="A687" s="17"/>
      <c r="B687" s="18"/>
      <c r="C687" s="18"/>
      <c r="D687" s="18"/>
      <c r="E687" s="18"/>
    </row>
    <row r="688" spans="1:5" ht="12.75">
      <c r="A688" s="17"/>
      <c r="B688" s="18"/>
      <c r="C688" s="18"/>
      <c r="D688" s="18"/>
      <c r="E688" s="18"/>
    </row>
    <row r="689" spans="1:5" ht="12.75">
      <c r="A689" s="17"/>
      <c r="B689" s="18"/>
      <c r="C689" s="18"/>
      <c r="D689" s="18"/>
      <c r="E689" s="18"/>
    </row>
    <row r="690" spans="1:5" ht="12.75">
      <c r="A690" s="17"/>
      <c r="B690" s="18"/>
      <c r="C690" s="18"/>
      <c r="D690" s="18"/>
      <c r="E690" s="18"/>
    </row>
    <row r="691" spans="1:5" ht="12.75">
      <c r="A691" s="17"/>
      <c r="B691" s="18"/>
      <c r="C691" s="18"/>
      <c r="D691" s="18"/>
      <c r="E691" s="18"/>
    </row>
    <row r="692" spans="1:5" ht="12.75">
      <c r="A692" s="17"/>
      <c r="B692" s="18"/>
      <c r="C692" s="18"/>
      <c r="D692" s="18"/>
      <c r="E692" s="18"/>
    </row>
    <row r="693" spans="1:5" ht="12.75">
      <c r="A693" s="17"/>
      <c r="B693" s="18"/>
      <c r="C693" s="18"/>
      <c r="D693" s="18"/>
      <c r="E693" s="18"/>
    </row>
    <row r="694" spans="1:5" ht="12.75">
      <c r="A694" s="17"/>
      <c r="B694" s="18"/>
      <c r="C694" s="18"/>
      <c r="D694" s="18"/>
      <c r="E694" s="18"/>
    </row>
    <row r="695" spans="1:5" ht="12.75">
      <c r="A695" s="17"/>
      <c r="B695" s="18"/>
      <c r="C695" s="18"/>
      <c r="D695" s="18"/>
      <c r="E695" s="18"/>
    </row>
    <row r="696" spans="1:5" ht="12.75">
      <c r="A696" s="17"/>
      <c r="B696" s="18"/>
      <c r="C696" s="18"/>
      <c r="D696" s="18"/>
      <c r="E696" s="18"/>
    </row>
    <row r="697" spans="1:5" ht="12.75">
      <c r="A697" s="17"/>
      <c r="B697" s="18"/>
      <c r="C697" s="18"/>
      <c r="D697" s="18"/>
      <c r="E697" s="18"/>
    </row>
    <row r="698" spans="1:5" ht="12.75">
      <c r="A698" s="17"/>
      <c r="B698" s="18"/>
      <c r="C698" s="18"/>
      <c r="D698" s="18"/>
      <c r="E698" s="18"/>
    </row>
    <row r="699" spans="1:5" ht="12.75">
      <c r="A699" s="17"/>
      <c r="B699" s="18"/>
      <c r="C699" s="18"/>
      <c r="D699" s="18"/>
      <c r="E699" s="18"/>
    </row>
    <row r="700" spans="1:5" ht="12.75">
      <c r="A700" s="17"/>
      <c r="B700" s="18"/>
      <c r="C700" s="18"/>
      <c r="D700" s="18"/>
      <c r="E700" s="18"/>
    </row>
    <row r="701" spans="1:5" ht="12.75">
      <c r="A701" s="17"/>
      <c r="B701" s="18"/>
      <c r="C701" s="18"/>
      <c r="D701" s="18"/>
      <c r="E701" s="18"/>
    </row>
    <row r="702" spans="1:5" ht="12.75">
      <c r="A702" s="17"/>
      <c r="B702" s="18"/>
      <c r="C702" s="18"/>
      <c r="D702" s="18"/>
      <c r="E702" s="18"/>
    </row>
    <row r="703" spans="1:5" ht="12.75">
      <c r="A703" s="17"/>
      <c r="B703" s="18"/>
      <c r="C703" s="18"/>
      <c r="D703" s="18"/>
      <c r="E703" s="18"/>
    </row>
    <row r="704" spans="1:5" ht="12.75">
      <c r="A704" s="17"/>
      <c r="B704" s="18"/>
      <c r="C704" s="18"/>
      <c r="D704" s="18"/>
      <c r="E704" s="18"/>
    </row>
    <row r="705" spans="1:5" ht="12.75">
      <c r="A705" s="17"/>
      <c r="B705" s="18"/>
      <c r="C705" s="18"/>
      <c r="D705" s="18"/>
      <c r="E705" s="18"/>
    </row>
    <row r="706" spans="1:5" ht="12.75">
      <c r="A706" s="17"/>
      <c r="B706" s="18"/>
      <c r="C706" s="18"/>
      <c r="D706" s="18"/>
      <c r="E706" s="18"/>
    </row>
    <row r="707" spans="1:5" ht="12.75">
      <c r="A707" s="17"/>
      <c r="B707" s="18"/>
      <c r="C707" s="18"/>
      <c r="D707" s="18"/>
      <c r="E707" s="18"/>
    </row>
    <row r="708" spans="1:5" ht="12.75">
      <c r="A708" s="17"/>
      <c r="B708" s="18"/>
      <c r="C708" s="18"/>
      <c r="D708" s="18"/>
      <c r="E708" s="18"/>
    </row>
    <row r="709" spans="1:5" ht="12.75">
      <c r="A709" s="17"/>
      <c r="B709" s="18"/>
      <c r="C709" s="18"/>
      <c r="D709" s="18"/>
      <c r="E709" s="18"/>
    </row>
    <row r="710" spans="1:5" ht="12.75">
      <c r="A710" s="17"/>
      <c r="B710" s="18"/>
      <c r="C710" s="18"/>
      <c r="D710" s="18"/>
      <c r="E710" s="18"/>
    </row>
    <row r="711" spans="1:5" ht="12.75">
      <c r="A711" s="17"/>
      <c r="B711" s="18"/>
      <c r="C711" s="18"/>
      <c r="D711" s="18"/>
      <c r="E711" s="18"/>
    </row>
    <row r="712" spans="1:5" ht="12.75">
      <c r="A712" s="17"/>
      <c r="B712" s="18"/>
      <c r="C712" s="18"/>
      <c r="D712" s="18"/>
      <c r="E712" s="18"/>
    </row>
    <row r="713" spans="1:5" ht="12.75">
      <c r="A713" s="17"/>
      <c r="B713" s="18"/>
      <c r="C713" s="18"/>
      <c r="D713" s="18"/>
      <c r="E713" s="18"/>
    </row>
    <row r="714" spans="1:5" ht="12.75">
      <c r="A714" s="17"/>
      <c r="B714" s="18"/>
      <c r="C714" s="18"/>
      <c r="D714" s="18"/>
      <c r="E714" s="18"/>
    </row>
    <row r="715" spans="1:5" ht="12.75">
      <c r="A715" s="17"/>
      <c r="B715" s="18"/>
      <c r="C715" s="18"/>
      <c r="D715" s="18"/>
      <c r="E715" s="18"/>
    </row>
    <row r="716" spans="1:5" ht="12.75">
      <c r="A716" s="17"/>
      <c r="B716" s="18"/>
      <c r="C716" s="18"/>
      <c r="D716" s="18"/>
      <c r="E716" s="18"/>
    </row>
    <row r="717" spans="1:5" ht="12.75">
      <c r="A717" s="17"/>
      <c r="B717" s="18"/>
      <c r="C717" s="18"/>
      <c r="D717" s="18"/>
      <c r="E717" s="18"/>
    </row>
    <row r="718" spans="1:5" ht="12.75">
      <c r="A718" s="17"/>
      <c r="B718" s="18"/>
      <c r="C718" s="18"/>
      <c r="D718" s="18"/>
      <c r="E718" s="18"/>
    </row>
    <row r="719" spans="1:5" ht="12.75">
      <c r="A719" s="17"/>
      <c r="B719" s="18"/>
      <c r="C719" s="18"/>
      <c r="D719" s="18"/>
      <c r="E719" s="18"/>
    </row>
    <row r="720" spans="1:5" ht="12.75">
      <c r="A720" s="17"/>
      <c r="B720" s="18"/>
      <c r="C720" s="18"/>
      <c r="D720" s="18"/>
      <c r="E720" s="18"/>
    </row>
    <row r="721" spans="1:5" ht="12.75">
      <c r="A721" s="17"/>
      <c r="B721" s="18"/>
      <c r="C721" s="18"/>
      <c r="D721" s="18"/>
      <c r="E721" s="18"/>
    </row>
    <row r="722" spans="1:5" ht="12.75">
      <c r="A722" s="17"/>
      <c r="B722" s="18"/>
      <c r="C722" s="18"/>
      <c r="D722" s="18"/>
      <c r="E722" s="18"/>
    </row>
    <row r="723" spans="1:5" ht="12.75">
      <c r="A723" s="17"/>
      <c r="B723" s="18"/>
      <c r="C723" s="18"/>
      <c r="D723" s="18"/>
      <c r="E723" s="18"/>
    </row>
    <row r="724" spans="1:5" ht="12.75">
      <c r="A724" s="17"/>
      <c r="B724" s="18"/>
      <c r="C724" s="18"/>
      <c r="D724" s="18"/>
      <c r="E724" s="18"/>
    </row>
    <row r="725" spans="1:5" ht="12.75">
      <c r="A725" s="17"/>
      <c r="B725" s="18"/>
      <c r="C725" s="18"/>
      <c r="D725" s="18"/>
      <c r="E725" s="18"/>
    </row>
    <row r="726" spans="1:5" ht="12.75">
      <c r="A726" s="17"/>
      <c r="B726" s="18"/>
      <c r="C726" s="18"/>
      <c r="D726" s="18"/>
      <c r="E726" s="18"/>
    </row>
    <row r="727" spans="1:5" ht="12.75">
      <c r="A727" s="17"/>
      <c r="B727" s="18"/>
      <c r="C727" s="18"/>
      <c r="D727" s="18"/>
      <c r="E727" s="18"/>
    </row>
    <row r="728" spans="1:5" ht="12.75">
      <c r="A728" s="17"/>
      <c r="B728" s="18"/>
      <c r="C728" s="18"/>
      <c r="D728" s="18"/>
      <c r="E728" s="18"/>
    </row>
    <row r="729" spans="1:5" ht="12.75">
      <c r="A729" s="17"/>
      <c r="B729" s="18"/>
      <c r="C729" s="18"/>
      <c r="D729" s="18"/>
      <c r="E729" s="18"/>
    </row>
    <row r="730" spans="1:5" ht="12.75">
      <c r="A730" s="17"/>
      <c r="B730" s="18"/>
      <c r="C730" s="18"/>
      <c r="D730" s="18"/>
      <c r="E730" s="18"/>
    </row>
    <row r="731" spans="1:5" ht="12.75">
      <c r="A731" s="17"/>
      <c r="B731" s="18"/>
      <c r="C731" s="18"/>
      <c r="D731" s="18"/>
      <c r="E731" s="18"/>
    </row>
    <row r="732" spans="1:5" ht="12.75">
      <c r="A732" s="17"/>
      <c r="B732" s="18"/>
      <c r="C732" s="18"/>
      <c r="D732" s="18"/>
      <c r="E732" s="18"/>
    </row>
    <row r="733" spans="1:5" ht="12.75">
      <c r="A733" s="17"/>
      <c r="B733" s="18"/>
      <c r="C733" s="18"/>
      <c r="D733" s="18"/>
      <c r="E733" s="18"/>
    </row>
    <row r="734" spans="1:5" ht="12.75">
      <c r="A734" s="17"/>
      <c r="B734" s="18"/>
      <c r="C734" s="18"/>
      <c r="D734" s="18"/>
      <c r="E734" s="18"/>
    </row>
    <row r="735" spans="1:5" ht="12.75">
      <c r="A735" s="17"/>
      <c r="B735" s="18"/>
      <c r="C735" s="18"/>
      <c r="D735" s="18"/>
      <c r="E735" s="18"/>
    </row>
    <row r="736" spans="1:5" ht="12.75">
      <c r="A736" s="17"/>
      <c r="B736" s="18"/>
      <c r="C736" s="18"/>
      <c r="D736" s="18"/>
      <c r="E736" s="18"/>
    </row>
    <row r="737" spans="1:5" ht="12.75">
      <c r="A737" s="17"/>
      <c r="B737" s="18"/>
      <c r="C737" s="18"/>
      <c r="D737" s="18"/>
      <c r="E737" s="18"/>
    </row>
    <row r="738" spans="1:5" ht="12.75">
      <c r="A738" s="17"/>
      <c r="B738" s="18"/>
      <c r="C738" s="18"/>
      <c r="D738" s="18"/>
      <c r="E738" s="18"/>
    </row>
    <row r="739" spans="1:5" ht="12.75">
      <c r="A739" s="17"/>
      <c r="B739" s="18"/>
      <c r="C739" s="18"/>
      <c r="D739" s="18"/>
      <c r="E739" s="18"/>
    </row>
    <row r="740" spans="1:5" ht="12.75">
      <c r="A740" s="17"/>
      <c r="B740" s="18"/>
      <c r="C740" s="18"/>
      <c r="D740" s="18"/>
      <c r="E740" s="18"/>
    </row>
    <row r="741" spans="1:5" ht="12.75">
      <c r="A741" s="17"/>
      <c r="B741" s="18"/>
      <c r="C741" s="18"/>
      <c r="D741" s="18"/>
      <c r="E741" s="18"/>
    </row>
    <row r="742" spans="1:5" ht="12.75">
      <c r="A742" s="17"/>
      <c r="B742" s="18"/>
      <c r="C742" s="18"/>
      <c r="D742" s="18"/>
      <c r="E742" s="18"/>
    </row>
    <row r="743" spans="1:5" ht="12.75">
      <c r="A743" s="17"/>
      <c r="B743" s="18"/>
      <c r="C743" s="18"/>
      <c r="D743" s="18"/>
      <c r="E743" s="18"/>
    </row>
    <row r="744" spans="1:5" ht="12.75">
      <c r="A744" s="17"/>
      <c r="B744" s="18"/>
      <c r="C744" s="18"/>
      <c r="D744" s="18"/>
      <c r="E744" s="18"/>
    </row>
    <row r="745" spans="1:5" ht="12.75">
      <c r="A745" s="17"/>
      <c r="B745" s="18"/>
      <c r="C745" s="18"/>
      <c r="D745" s="18"/>
      <c r="E745" s="18"/>
    </row>
    <row r="746" spans="1:5" ht="12.75">
      <c r="A746" s="17"/>
      <c r="B746" s="18"/>
      <c r="C746" s="18"/>
      <c r="D746" s="18"/>
      <c r="E746" s="18"/>
    </row>
    <row r="747" spans="1:5" ht="12.75">
      <c r="A747" s="17"/>
      <c r="B747" s="18"/>
      <c r="C747" s="18"/>
      <c r="D747" s="18"/>
      <c r="E747" s="18"/>
    </row>
    <row r="748" spans="1:5" ht="12.75">
      <c r="A748" s="17"/>
      <c r="B748" s="18"/>
      <c r="C748" s="18"/>
      <c r="D748" s="18"/>
      <c r="E748" s="18"/>
    </row>
    <row r="749" spans="1:5" ht="12.75">
      <c r="A749" s="17"/>
      <c r="B749" s="18"/>
      <c r="C749" s="18"/>
      <c r="D749" s="18"/>
      <c r="E749" s="18"/>
    </row>
    <row r="750" spans="1:5" ht="12.75">
      <c r="A750" s="17"/>
      <c r="B750" s="18"/>
      <c r="C750" s="18"/>
      <c r="D750" s="18"/>
      <c r="E750" s="18"/>
    </row>
    <row r="751" spans="1:5" ht="12.75">
      <c r="A751" s="17"/>
      <c r="B751" s="18"/>
      <c r="C751" s="18"/>
      <c r="D751" s="18"/>
      <c r="E751" s="18"/>
    </row>
    <row r="752" spans="1:5" ht="12.75">
      <c r="A752" s="17"/>
      <c r="B752" s="18"/>
      <c r="C752" s="18"/>
      <c r="D752" s="18"/>
      <c r="E752" s="18"/>
    </row>
    <row r="753" spans="1:5" ht="12.75">
      <c r="A753" s="17"/>
      <c r="B753" s="18"/>
      <c r="C753" s="18"/>
      <c r="D753" s="18"/>
      <c r="E753" s="18"/>
    </row>
    <row r="754" spans="1:5" ht="12.75">
      <c r="A754" s="17"/>
      <c r="B754" s="18"/>
      <c r="C754" s="18"/>
      <c r="D754" s="18"/>
      <c r="E754" s="18"/>
    </row>
    <row r="755" spans="1:5" ht="12.75">
      <c r="A755" s="17"/>
      <c r="B755" s="18"/>
      <c r="C755" s="18"/>
      <c r="D755" s="18"/>
      <c r="E755" s="18"/>
    </row>
    <row r="756" spans="1:5" ht="12.75">
      <c r="A756" s="17"/>
      <c r="B756" s="18"/>
      <c r="C756" s="18"/>
      <c r="D756" s="18"/>
      <c r="E756" s="18"/>
    </row>
    <row r="757" spans="1:5" ht="12.75">
      <c r="A757" s="17"/>
      <c r="B757" s="18"/>
      <c r="C757" s="18"/>
      <c r="D757" s="18"/>
      <c r="E757" s="18"/>
    </row>
    <row r="758" spans="1:5" ht="12.75">
      <c r="A758" s="17"/>
      <c r="B758" s="18"/>
      <c r="C758" s="18"/>
      <c r="D758" s="18"/>
      <c r="E758" s="18"/>
    </row>
    <row r="759" spans="1:5" ht="12.75">
      <c r="A759" s="17"/>
      <c r="B759" s="18"/>
      <c r="C759" s="18"/>
      <c r="D759" s="18"/>
      <c r="E759" s="18"/>
    </row>
    <row r="760" spans="1:5" ht="12.75">
      <c r="A760" s="17"/>
      <c r="B760" s="18"/>
      <c r="C760" s="18"/>
      <c r="D760" s="18"/>
      <c r="E760" s="18"/>
    </row>
    <row r="761" spans="1:5" ht="12.75">
      <c r="A761" s="17"/>
      <c r="B761" s="18"/>
      <c r="C761" s="18"/>
      <c r="D761" s="18"/>
      <c r="E761" s="18"/>
    </row>
    <row r="762" spans="1:5" ht="12.75">
      <c r="A762" s="17"/>
      <c r="B762" s="18"/>
      <c r="C762" s="18"/>
      <c r="D762" s="18"/>
      <c r="E762" s="18"/>
    </row>
    <row r="763" spans="1:5" ht="12.75">
      <c r="A763" s="17"/>
      <c r="B763" s="18"/>
      <c r="C763" s="18"/>
      <c r="D763" s="18"/>
      <c r="E763" s="18"/>
    </row>
    <row r="764" spans="1:5" ht="12.75">
      <c r="A764" s="17"/>
      <c r="B764" s="18"/>
      <c r="C764" s="18"/>
      <c r="D764" s="18"/>
      <c r="E764" s="18"/>
    </row>
    <row r="765" spans="1:5" ht="12.75">
      <c r="A765" s="17"/>
      <c r="B765" s="18"/>
      <c r="C765" s="18"/>
      <c r="D765" s="18"/>
      <c r="E765" s="18"/>
    </row>
    <row r="766" spans="1:5" ht="12.75">
      <c r="A766" s="17"/>
      <c r="B766" s="18"/>
      <c r="C766" s="18"/>
      <c r="D766" s="18"/>
      <c r="E766" s="18"/>
    </row>
    <row r="767" spans="1:5" ht="12.75">
      <c r="A767" s="17"/>
      <c r="B767" s="18"/>
      <c r="C767" s="18"/>
      <c r="D767" s="18"/>
      <c r="E767" s="18"/>
    </row>
    <row r="768" spans="1:5" ht="12.75">
      <c r="A768" s="17"/>
      <c r="B768" s="18"/>
      <c r="C768" s="18"/>
      <c r="D768" s="18"/>
      <c r="E768" s="18"/>
    </row>
    <row r="769" spans="1:5" ht="12.75">
      <c r="A769" s="17"/>
      <c r="B769" s="18"/>
      <c r="C769" s="18"/>
      <c r="D769" s="18"/>
      <c r="E769" s="18"/>
    </row>
    <row r="770" spans="1:5" ht="12.75">
      <c r="A770" s="17"/>
      <c r="B770" s="18"/>
      <c r="C770" s="18"/>
      <c r="D770" s="18"/>
      <c r="E770" s="18"/>
    </row>
    <row r="771" spans="1:5" ht="12.75">
      <c r="A771" s="17"/>
      <c r="B771" s="18"/>
      <c r="C771" s="18"/>
      <c r="D771" s="18"/>
      <c r="E771" s="18"/>
    </row>
    <row r="772" spans="1:5" ht="12.75">
      <c r="A772" s="17"/>
      <c r="B772" s="18"/>
      <c r="C772" s="18"/>
      <c r="D772" s="18"/>
      <c r="E772" s="18"/>
    </row>
    <row r="773" spans="1:5" ht="12.75">
      <c r="A773" s="17"/>
      <c r="B773" s="18"/>
      <c r="C773" s="18"/>
      <c r="D773" s="18"/>
      <c r="E773" s="18"/>
    </row>
    <row r="774" spans="1:5" ht="12.75">
      <c r="A774" s="17"/>
      <c r="B774" s="18"/>
      <c r="C774" s="18"/>
      <c r="D774" s="18"/>
      <c r="E774" s="18"/>
    </row>
    <row r="775" spans="1:5" ht="12.75">
      <c r="A775" s="17"/>
      <c r="B775" s="18"/>
      <c r="C775" s="18"/>
      <c r="D775" s="18"/>
      <c r="E775" s="18"/>
    </row>
    <row r="776" spans="1:5" ht="12.75">
      <c r="A776" s="17"/>
      <c r="B776" s="18"/>
      <c r="C776" s="18"/>
      <c r="D776" s="18"/>
      <c r="E776" s="18"/>
    </row>
    <row r="777" spans="1:5" ht="12.75">
      <c r="A777" s="17"/>
      <c r="B777" s="18"/>
      <c r="C777" s="18"/>
      <c r="D777" s="18"/>
      <c r="E777" s="18"/>
    </row>
    <row r="778" spans="1:5" ht="12.75">
      <c r="A778" s="17"/>
      <c r="B778" s="18"/>
      <c r="C778" s="18"/>
      <c r="D778" s="18"/>
      <c r="E778" s="18"/>
    </row>
    <row r="779" spans="1:5" ht="12.75">
      <c r="A779" s="17"/>
      <c r="B779" s="18"/>
      <c r="C779" s="18"/>
      <c r="D779" s="18"/>
      <c r="E779" s="18"/>
    </row>
    <row r="780" spans="1:5" ht="12.75">
      <c r="A780" s="17"/>
      <c r="B780" s="18"/>
      <c r="C780" s="18"/>
      <c r="D780" s="18"/>
      <c r="E780" s="18"/>
    </row>
    <row r="781" spans="1:5" ht="12.75">
      <c r="A781" s="17"/>
      <c r="B781" s="18"/>
      <c r="C781" s="18"/>
      <c r="D781" s="18"/>
      <c r="E781" s="18"/>
    </row>
    <row r="782" spans="1:5" ht="12.75">
      <c r="A782" s="17"/>
      <c r="B782" s="18"/>
      <c r="C782" s="18"/>
      <c r="D782" s="18"/>
      <c r="E782" s="18"/>
    </row>
    <row r="783" spans="1:5" ht="12.75">
      <c r="A783" s="17"/>
      <c r="B783" s="18"/>
      <c r="C783" s="18"/>
      <c r="D783" s="18"/>
      <c r="E783" s="18"/>
    </row>
    <row r="784" spans="1:5" ht="12.75">
      <c r="A784" s="17"/>
      <c r="B784" s="18"/>
      <c r="C784" s="18"/>
      <c r="D784" s="18"/>
      <c r="E784" s="18"/>
    </row>
    <row r="785" spans="1:5" ht="12.75">
      <c r="A785" s="17"/>
      <c r="B785" s="18"/>
      <c r="C785" s="18"/>
      <c r="D785" s="18"/>
      <c r="E785" s="18"/>
    </row>
    <row r="786" spans="1:5" ht="12.75">
      <c r="A786" s="17"/>
      <c r="B786" s="18"/>
      <c r="C786" s="18"/>
      <c r="D786" s="18"/>
      <c r="E786" s="18"/>
    </row>
    <row r="787" spans="1:5" ht="12.75">
      <c r="A787" s="17"/>
      <c r="B787" s="18"/>
      <c r="C787" s="18"/>
      <c r="D787" s="18"/>
      <c r="E787" s="18"/>
    </row>
    <row r="788" spans="1:5" ht="12.75">
      <c r="A788" s="17"/>
      <c r="B788" s="18"/>
      <c r="C788" s="18"/>
      <c r="D788" s="18"/>
      <c r="E788" s="18"/>
    </row>
    <row r="789" spans="1:5" ht="12.75">
      <c r="A789" s="17"/>
      <c r="B789" s="18"/>
      <c r="C789" s="18"/>
      <c r="D789" s="18"/>
      <c r="E789" s="18"/>
    </row>
    <row r="790" spans="1:5" ht="12.75">
      <c r="A790" s="17"/>
      <c r="B790" s="18"/>
      <c r="C790" s="18"/>
      <c r="D790" s="18"/>
      <c r="E790" s="18"/>
    </row>
    <row r="791" spans="1:5" ht="12.75">
      <c r="A791" s="17"/>
      <c r="B791" s="18"/>
      <c r="C791" s="18"/>
      <c r="D791" s="18"/>
      <c r="E791" s="18"/>
    </row>
    <row r="792" spans="1:5" ht="12.75">
      <c r="A792" s="17"/>
      <c r="B792" s="18"/>
      <c r="C792" s="18"/>
      <c r="D792" s="18"/>
      <c r="E792" s="18"/>
    </row>
    <row r="793" spans="1:5" ht="12.75">
      <c r="A793" s="17"/>
      <c r="B793" s="18"/>
      <c r="C793" s="18"/>
      <c r="D793" s="18"/>
      <c r="E793" s="18"/>
    </row>
    <row r="794" spans="1:5" ht="12.75">
      <c r="A794" s="17"/>
      <c r="B794" s="18"/>
      <c r="C794" s="18"/>
      <c r="D794" s="18"/>
      <c r="E794" s="18"/>
    </row>
    <row r="795" spans="1:5" ht="12.75">
      <c r="A795" s="17"/>
      <c r="B795" s="18"/>
      <c r="C795" s="18"/>
      <c r="D795" s="18"/>
      <c r="E795" s="18"/>
    </row>
    <row r="796" spans="1:5" ht="12.75">
      <c r="A796" s="17"/>
      <c r="B796" s="18"/>
      <c r="C796" s="18"/>
      <c r="D796" s="18"/>
      <c r="E796" s="18"/>
    </row>
    <row r="797" spans="1:5" ht="12.75">
      <c r="A797" s="17"/>
      <c r="B797" s="18"/>
      <c r="C797" s="18"/>
      <c r="D797" s="18"/>
      <c r="E797" s="18"/>
    </row>
    <row r="798" spans="1:5" ht="12.75">
      <c r="A798" s="17"/>
      <c r="B798" s="18"/>
      <c r="C798" s="18"/>
      <c r="D798" s="18"/>
      <c r="E798" s="18"/>
    </row>
    <row r="799" spans="1:5" ht="12.75">
      <c r="A799" s="17"/>
      <c r="B799" s="18"/>
      <c r="C799" s="18"/>
      <c r="D799" s="18"/>
      <c r="E799" s="18"/>
    </row>
    <row r="800" spans="1:5" ht="12.75">
      <c r="A800" s="17"/>
      <c r="B800" s="18"/>
      <c r="C800" s="18"/>
      <c r="D800" s="18"/>
      <c r="E800" s="18"/>
    </row>
    <row r="801" spans="1:5" ht="12.75">
      <c r="A801" s="17"/>
      <c r="B801" s="18"/>
      <c r="C801" s="18"/>
      <c r="D801" s="18"/>
      <c r="E801" s="18"/>
    </row>
    <row r="802" spans="1:5" ht="12.75">
      <c r="A802" s="17"/>
      <c r="B802" s="18"/>
      <c r="C802" s="18"/>
      <c r="D802" s="18"/>
      <c r="E802" s="18"/>
    </row>
    <row r="803" spans="1:5" ht="12.75">
      <c r="A803" s="17"/>
      <c r="B803" s="18"/>
      <c r="C803" s="18"/>
      <c r="D803" s="18"/>
      <c r="E803" s="18"/>
    </row>
    <row r="804" spans="1:5" ht="12.75">
      <c r="A804" s="17"/>
      <c r="B804" s="18"/>
      <c r="C804" s="18"/>
      <c r="D804" s="18"/>
      <c r="E804" s="18"/>
    </row>
    <row r="805" spans="1:5" ht="12.75">
      <c r="A805" s="17"/>
      <c r="B805" s="18"/>
      <c r="C805" s="18"/>
      <c r="D805" s="18"/>
      <c r="E805" s="18"/>
    </row>
    <row r="806" spans="1:5" ht="12.75">
      <c r="A806" s="17"/>
      <c r="B806" s="18"/>
      <c r="C806" s="18"/>
      <c r="D806" s="18"/>
      <c r="E806" s="18"/>
    </row>
    <row r="807" spans="1:5" ht="12.75">
      <c r="A807" s="17"/>
      <c r="B807" s="18"/>
      <c r="C807" s="18"/>
      <c r="D807" s="18"/>
      <c r="E807" s="18"/>
    </row>
    <row r="808" spans="1:5" ht="12.75">
      <c r="A808" s="17"/>
      <c r="B808" s="18"/>
      <c r="C808" s="18"/>
      <c r="D808" s="18"/>
      <c r="E808" s="18"/>
    </row>
    <row r="809" spans="1:5" ht="12.75">
      <c r="A809" s="17"/>
      <c r="B809" s="18"/>
      <c r="C809" s="18"/>
      <c r="D809" s="18"/>
      <c r="E809" s="18"/>
    </row>
    <row r="810" spans="1:5" ht="12.75">
      <c r="A810" s="17"/>
      <c r="B810" s="18"/>
      <c r="C810" s="18"/>
      <c r="D810" s="18"/>
      <c r="E810" s="18"/>
    </row>
    <row r="811" spans="1:5" ht="12.75">
      <c r="A811" s="17"/>
      <c r="B811" s="18"/>
      <c r="C811" s="18"/>
      <c r="D811" s="18"/>
      <c r="E811" s="18"/>
    </row>
    <row r="812" spans="1:5" ht="12.75">
      <c r="A812" s="17"/>
      <c r="B812" s="18"/>
      <c r="C812" s="18"/>
      <c r="D812" s="18"/>
      <c r="E812" s="18"/>
    </row>
    <row r="813" spans="1:5" ht="12.75">
      <c r="A813" s="17"/>
      <c r="B813" s="18"/>
      <c r="C813" s="18"/>
      <c r="D813" s="18"/>
      <c r="E813" s="18"/>
    </row>
    <row r="814" spans="1:5" ht="12.75">
      <c r="A814" s="17"/>
      <c r="B814" s="18"/>
      <c r="C814" s="18"/>
      <c r="D814" s="18"/>
      <c r="E814" s="18"/>
    </row>
    <row r="815" spans="1:5" ht="12.75">
      <c r="A815" s="17"/>
      <c r="B815" s="18"/>
      <c r="C815" s="18"/>
      <c r="D815" s="18"/>
      <c r="E815" s="18"/>
    </row>
    <row r="816" spans="1:5" ht="12.75">
      <c r="A816" s="17"/>
      <c r="B816" s="18"/>
      <c r="C816" s="18"/>
      <c r="D816" s="18"/>
      <c r="E816" s="18"/>
    </row>
    <row r="817" spans="1:5" ht="12.75">
      <c r="A817" s="17"/>
      <c r="B817" s="18"/>
      <c r="C817" s="18"/>
      <c r="D817" s="18"/>
      <c r="E817" s="18"/>
    </row>
    <row r="818" spans="1:5" ht="12.75">
      <c r="A818" s="17"/>
      <c r="B818" s="18"/>
      <c r="C818" s="18"/>
      <c r="D818" s="18"/>
      <c r="E818" s="18"/>
    </row>
    <row r="819" spans="1:5" ht="12.75">
      <c r="A819" s="17"/>
      <c r="B819" s="18"/>
      <c r="C819" s="18"/>
      <c r="D819" s="18"/>
      <c r="E819" s="18"/>
    </row>
    <row r="820" spans="1:5" ht="12.75">
      <c r="A820" s="17"/>
      <c r="B820" s="18"/>
      <c r="C820" s="18"/>
      <c r="D820" s="18"/>
      <c r="E820" s="18"/>
    </row>
    <row r="821" spans="1:5" ht="12.75">
      <c r="A821" s="17"/>
      <c r="B821" s="18"/>
      <c r="C821" s="18"/>
      <c r="D821" s="18"/>
      <c r="E821" s="18"/>
    </row>
    <row r="822" spans="1:5" ht="12.75">
      <c r="A822" s="17"/>
      <c r="B822" s="18"/>
      <c r="C822" s="18"/>
      <c r="D822" s="18"/>
      <c r="E822" s="18"/>
    </row>
    <row r="823" spans="1:5" ht="12.75">
      <c r="A823" s="17"/>
      <c r="B823" s="18"/>
      <c r="C823" s="18"/>
      <c r="D823" s="18"/>
      <c r="E823" s="18"/>
    </row>
    <row r="824" spans="1:5" ht="12.75">
      <c r="A824" s="17"/>
      <c r="B824" s="18"/>
      <c r="C824" s="18"/>
      <c r="D824" s="18"/>
      <c r="E824" s="18"/>
    </row>
    <row r="825" spans="1:5" ht="12.75">
      <c r="A825" s="17"/>
      <c r="B825" s="18"/>
      <c r="C825" s="18"/>
      <c r="D825" s="18"/>
      <c r="E825" s="18"/>
    </row>
    <row r="826" spans="1:5" ht="12.75">
      <c r="A826" s="17"/>
      <c r="B826" s="18"/>
      <c r="C826" s="18"/>
      <c r="D826" s="18"/>
      <c r="E826" s="18"/>
    </row>
    <row r="827" spans="1:5" ht="12.75">
      <c r="A827" s="17"/>
      <c r="B827" s="18"/>
      <c r="C827" s="18"/>
      <c r="D827" s="18"/>
      <c r="E827" s="18"/>
    </row>
    <row r="828" spans="1:5" ht="12.75">
      <c r="A828" s="17"/>
      <c r="B828" s="18"/>
      <c r="C828" s="18"/>
      <c r="D828" s="18"/>
      <c r="E828" s="18"/>
    </row>
    <row r="829" spans="1:5" ht="12.75">
      <c r="A829" s="17"/>
      <c r="B829" s="18"/>
      <c r="C829" s="18"/>
      <c r="D829" s="18"/>
      <c r="E829" s="18"/>
    </row>
    <row r="830" spans="1:5" ht="12.75">
      <c r="A830" s="17"/>
      <c r="B830" s="18"/>
      <c r="C830" s="18"/>
      <c r="D830" s="18"/>
      <c r="E830" s="18"/>
    </row>
    <row r="831" spans="1:5" ht="12.75">
      <c r="A831" s="17"/>
      <c r="B831" s="18"/>
      <c r="C831" s="18"/>
      <c r="D831" s="18"/>
      <c r="E831" s="18"/>
    </row>
    <row r="832" spans="1:5" ht="12.75">
      <c r="A832" s="17"/>
      <c r="B832" s="18"/>
      <c r="C832" s="18"/>
      <c r="D832" s="18"/>
      <c r="E832" s="18"/>
    </row>
    <row r="833" spans="1:5" ht="12.75">
      <c r="A833" s="17"/>
      <c r="B833" s="18"/>
      <c r="C833" s="18"/>
      <c r="D833" s="18"/>
      <c r="E833" s="18"/>
    </row>
    <row r="834" spans="1:5" ht="12.75">
      <c r="A834" s="17"/>
      <c r="B834" s="18"/>
      <c r="C834" s="18"/>
      <c r="D834" s="18"/>
      <c r="E834" s="18"/>
    </row>
    <row r="835" spans="1:5" ht="12.75">
      <c r="A835" s="17"/>
      <c r="B835" s="18"/>
      <c r="C835" s="18"/>
      <c r="D835" s="18"/>
      <c r="E835" s="18"/>
    </row>
    <row r="836" spans="1:5" ht="12.75">
      <c r="A836" s="17"/>
      <c r="B836" s="18"/>
      <c r="C836" s="18"/>
      <c r="D836" s="18"/>
      <c r="E836" s="18"/>
    </row>
    <row r="837" spans="1:5" ht="12.75">
      <c r="A837" s="17"/>
      <c r="B837" s="18"/>
      <c r="C837" s="18"/>
      <c r="D837" s="18"/>
      <c r="E837" s="18"/>
    </row>
    <row r="838" spans="1:5" ht="12.75">
      <c r="A838" s="17"/>
      <c r="B838" s="18"/>
      <c r="C838" s="18"/>
      <c r="D838" s="18"/>
      <c r="E838" s="18"/>
    </row>
    <row r="839" spans="1:5" ht="12.75">
      <c r="A839" s="17"/>
      <c r="B839" s="18"/>
      <c r="C839" s="18"/>
      <c r="D839" s="18"/>
      <c r="E839" s="18"/>
    </row>
    <row r="840" spans="1:5" ht="12.75">
      <c r="A840" s="17"/>
      <c r="B840" s="18"/>
      <c r="C840" s="18"/>
      <c r="D840" s="18"/>
      <c r="E840" s="18"/>
    </row>
    <row r="841" spans="1:5" ht="12.75">
      <c r="A841" s="17"/>
      <c r="B841" s="18"/>
      <c r="C841" s="18"/>
      <c r="D841" s="18"/>
      <c r="E841" s="18"/>
    </row>
    <row r="842" spans="1:5" ht="12.75">
      <c r="A842" s="17"/>
      <c r="B842" s="18"/>
      <c r="C842" s="18"/>
      <c r="D842" s="18"/>
      <c r="E842" s="18"/>
    </row>
    <row r="843" spans="1:5" ht="12.75">
      <c r="A843" s="17"/>
      <c r="B843" s="18"/>
      <c r="C843" s="18"/>
      <c r="D843" s="18"/>
      <c r="E843" s="18"/>
    </row>
    <row r="844" spans="1:5" ht="12.75">
      <c r="A844" s="17"/>
      <c r="B844" s="18"/>
      <c r="C844" s="18"/>
      <c r="D844" s="18"/>
      <c r="E844" s="18"/>
    </row>
    <row r="845" spans="1:5" ht="12.75">
      <c r="A845" s="17"/>
      <c r="B845" s="18"/>
      <c r="C845" s="18"/>
      <c r="D845" s="18"/>
      <c r="E845" s="18"/>
    </row>
    <row r="846" spans="1:5" ht="12.75">
      <c r="A846" s="17"/>
      <c r="B846" s="18"/>
      <c r="C846" s="18"/>
      <c r="D846" s="18"/>
      <c r="E846" s="18"/>
    </row>
    <row r="847" spans="1:5" ht="12.75">
      <c r="A847" s="17"/>
      <c r="B847" s="18"/>
      <c r="C847" s="18"/>
      <c r="D847" s="18"/>
      <c r="E847" s="18"/>
    </row>
    <row r="848" spans="1:5" ht="12.75">
      <c r="A848" s="17"/>
      <c r="B848" s="18"/>
      <c r="C848" s="18"/>
      <c r="D848" s="18"/>
      <c r="E848" s="18"/>
    </row>
    <row r="849" spans="1:5" ht="12.75">
      <c r="A849" s="17"/>
      <c r="B849" s="18"/>
      <c r="C849" s="18"/>
      <c r="D849" s="18"/>
      <c r="E849" s="18"/>
    </row>
    <row r="850" spans="1:5" ht="12.75">
      <c r="A850" s="17"/>
      <c r="B850" s="18"/>
      <c r="C850" s="18"/>
      <c r="D850" s="18"/>
      <c r="E850" s="18"/>
    </row>
    <row r="851" spans="1:5" ht="12.75">
      <c r="A851" s="17"/>
      <c r="B851" s="18"/>
      <c r="C851" s="18"/>
      <c r="D851" s="18"/>
      <c r="E851" s="18"/>
    </row>
    <row r="852" spans="1:5" ht="12.75">
      <c r="A852" s="17"/>
      <c r="B852" s="18"/>
      <c r="C852" s="18"/>
      <c r="D852" s="18"/>
      <c r="E852" s="18"/>
    </row>
    <row r="853" spans="1:5" ht="12.75">
      <c r="A853" s="17"/>
      <c r="B853" s="18"/>
      <c r="C853" s="18"/>
      <c r="D853" s="18"/>
      <c r="E853" s="18"/>
    </row>
    <row r="854" spans="1:5" ht="12.75">
      <c r="A854" s="17"/>
      <c r="B854" s="18"/>
      <c r="C854" s="18"/>
      <c r="D854" s="18"/>
      <c r="E854" s="18"/>
    </row>
    <row r="855" spans="1:5" ht="12.75">
      <c r="A855" s="17"/>
      <c r="B855" s="18"/>
      <c r="C855" s="18"/>
      <c r="D855" s="18"/>
      <c r="E855" s="18"/>
    </row>
    <row r="856" spans="1:5" ht="12.75">
      <c r="A856" s="17"/>
      <c r="B856" s="18"/>
      <c r="C856" s="18"/>
      <c r="D856" s="18"/>
      <c r="E856" s="18"/>
    </row>
    <row r="857" spans="1:5" ht="12.75">
      <c r="A857" s="17"/>
      <c r="B857" s="18"/>
      <c r="C857" s="18"/>
      <c r="D857" s="18"/>
      <c r="E857" s="18"/>
    </row>
    <row r="858" spans="1:5" ht="12.75">
      <c r="A858" s="17"/>
      <c r="B858" s="18"/>
      <c r="C858" s="18"/>
      <c r="D858" s="18"/>
      <c r="E858" s="18"/>
    </row>
    <row r="859" spans="1:5" ht="12.75">
      <c r="A859" s="17"/>
      <c r="B859" s="18"/>
      <c r="C859" s="18"/>
      <c r="D859" s="18"/>
      <c r="E859" s="18"/>
    </row>
    <row r="860" spans="1:5" ht="12.75">
      <c r="A860" s="17"/>
      <c r="B860" s="18"/>
      <c r="C860" s="18"/>
      <c r="D860" s="18"/>
      <c r="E860" s="18"/>
    </row>
    <row r="861" spans="1:5" ht="12.75">
      <c r="A861" s="17"/>
      <c r="B861" s="18"/>
      <c r="C861" s="18"/>
      <c r="D861" s="18"/>
      <c r="E861" s="18"/>
    </row>
    <row r="862" spans="1:5" ht="12.75">
      <c r="A862" s="17"/>
      <c r="B862" s="18"/>
      <c r="C862" s="18"/>
      <c r="D862" s="18"/>
      <c r="E862" s="18"/>
    </row>
    <row r="863" spans="1:5" ht="12.75">
      <c r="A863" s="17"/>
      <c r="B863" s="18"/>
      <c r="C863" s="18"/>
      <c r="D863" s="18"/>
      <c r="E863" s="18"/>
    </row>
    <row r="864" spans="1:5" ht="12.75">
      <c r="A864" s="17"/>
      <c r="B864" s="18"/>
      <c r="C864" s="18"/>
      <c r="D864" s="18"/>
      <c r="E864" s="18"/>
    </row>
    <row r="865" spans="1:5" ht="12.75">
      <c r="A865" s="17"/>
      <c r="B865" s="18"/>
      <c r="C865" s="18"/>
      <c r="D865" s="18"/>
      <c r="E865" s="18"/>
    </row>
    <row r="866" spans="1:5" ht="12.75">
      <c r="A866" s="17"/>
      <c r="B866" s="18"/>
      <c r="C866" s="18"/>
      <c r="D866" s="18"/>
      <c r="E866" s="18"/>
    </row>
    <row r="867" spans="1:5" ht="12.75">
      <c r="A867" s="17"/>
      <c r="B867" s="18"/>
      <c r="C867" s="18"/>
      <c r="D867" s="18"/>
      <c r="E867" s="18"/>
    </row>
    <row r="868" spans="1:5" ht="12.75">
      <c r="A868" s="17"/>
      <c r="B868" s="18"/>
      <c r="C868" s="18"/>
      <c r="D868" s="18"/>
      <c r="E868" s="18"/>
    </row>
    <row r="869" spans="1:5" ht="12.75">
      <c r="A869" s="17"/>
      <c r="B869" s="18"/>
      <c r="C869" s="18"/>
      <c r="D869" s="18"/>
      <c r="E869" s="18"/>
    </row>
    <row r="870" spans="1:5" ht="12.75">
      <c r="A870" s="17"/>
      <c r="B870" s="18"/>
      <c r="C870" s="18"/>
      <c r="D870" s="18"/>
      <c r="E870" s="18"/>
    </row>
    <row r="871" spans="1:5" ht="12.75">
      <c r="A871" s="17"/>
      <c r="B871" s="18"/>
      <c r="C871" s="18"/>
      <c r="D871" s="18"/>
      <c r="E871" s="18"/>
    </row>
    <row r="872" spans="1:5" ht="12.75">
      <c r="A872" s="17"/>
      <c r="B872" s="18"/>
      <c r="C872" s="18"/>
      <c r="D872" s="18"/>
      <c r="E872" s="18"/>
    </row>
    <row r="873" spans="1:5" ht="12.75">
      <c r="A873" s="17"/>
      <c r="B873" s="18"/>
      <c r="C873" s="18"/>
      <c r="D873" s="18"/>
      <c r="E873" s="18"/>
    </row>
    <row r="874" spans="1:5" ht="12.75">
      <c r="A874" s="17"/>
      <c r="B874" s="18"/>
      <c r="C874" s="18"/>
      <c r="D874" s="18"/>
      <c r="E874" s="18"/>
    </row>
    <row r="875" spans="1:5" ht="12.75">
      <c r="A875" s="17"/>
      <c r="B875" s="18"/>
      <c r="C875" s="18"/>
      <c r="D875" s="18"/>
      <c r="E875" s="18"/>
    </row>
    <row r="876" spans="1:5" ht="12.75">
      <c r="A876" s="17"/>
      <c r="B876" s="18"/>
      <c r="C876" s="18"/>
      <c r="D876" s="18"/>
      <c r="E876" s="18"/>
    </row>
    <row r="877" spans="1:5" ht="12.75">
      <c r="A877" s="17"/>
      <c r="B877" s="18"/>
      <c r="C877" s="18"/>
      <c r="D877" s="18"/>
      <c r="E877" s="18"/>
    </row>
    <row r="878" spans="1:5" ht="12.75">
      <c r="A878" s="17"/>
      <c r="B878" s="18"/>
      <c r="C878" s="18"/>
      <c r="D878" s="18"/>
      <c r="E878" s="18"/>
    </row>
    <row r="879" spans="1:5" ht="12.75">
      <c r="A879" s="17"/>
      <c r="B879" s="18"/>
      <c r="C879" s="18"/>
      <c r="D879" s="18"/>
      <c r="E879" s="18"/>
    </row>
    <row r="880" spans="1:5" ht="12.75">
      <c r="A880" s="17"/>
      <c r="B880" s="18"/>
      <c r="C880" s="18"/>
      <c r="D880" s="18"/>
      <c r="E880" s="18"/>
    </row>
    <row r="881" spans="1:5" ht="12.75">
      <c r="A881" s="17"/>
      <c r="B881" s="18"/>
      <c r="C881" s="18"/>
      <c r="D881" s="18"/>
      <c r="E881" s="18"/>
    </row>
    <row r="882" spans="1:5" ht="12.75">
      <c r="A882" s="17"/>
      <c r="B882" s="18"/>
      <c r="C882" s="18"/>
      <c r="D882" s="18"/>
      <c r="E882" s="18"/>
    </row>
    <row r="883" spans="1:5" ht="12.75">
      <c r="A883" s="17"/>
      <c r="B883" s="18"/>
      <c r="C883" s="18"/>
      <c r="D883" s="18"/>
      <c r="E883" s="18"/>
    </row>
    <row r="884" spans="1:5" ht="12.75">
      <c r="A884" s="17"/>
      <c r="B884" s="18"/>
      <c r="C884" s="18"/>
      <c r="D884" s="18"/>
      <c r="E884" s="18"/>
    </row>
    <row r="885" spans="1:5" ht="12.75">
      <c r="A885" s="17"/>
      <c r="B885" s="18"/>
      <c r="C885" s="18"/>
      <c r="D885" s="18"/>
      <c r="E885" s="18"/>
    </row>
    <row r="886" spans="1:5" ht="12.75">
      <c r="A886" s="17"/>
      <c r="B886" s="18"/>
      <c r="C886" s="18"/>
      <c r="D886" s="18"/>
      <c r="E886" s="18"/>
    </row>
    <row r="887" spans="1:5" ht="12.75">
      <c r="A887" s="17"/>
      <c r="B887" s="18"/>
      <c r="C887" s="18"/>
      <c r="D887" s="18"/>
      <c r="E887" s="18"/>
    </row>
    <row r="888" spans="1:5" ht="12.75">
      <c r="A888" s="17"/>
      <c r="B888" s="18"/>
      <c r="C888" s="18"/>
      <c r="D888" s="18"/>
      <c r="E888" s="18"/>
    </row>
    <row r="889" spans="1:5" ht="12.75">
      <c r="A889" s="17"/>
      <c r="B889" s="18"/>
      <c r="C889" s="18"/>
      <c r="D889" s="18"/>
      <c r="E889" s="18"/>
    </row>
    <row r="890" spans="1:5" ht="12.75">
      <c r="A890" s="17"/>
      <c r="B890" s="18"/>
      <c r="C890" s="18"/>
      <c r="D890" s="18"/>
      <c r="E890" s="18"/>
    </row>
    <row r="891" spans="1:5" ht="12.75">
      <c r="A891" s="17"/>
      <c r="B891" s="18"/>
      <c r="C891" s="18"/>
      <c r="D891" s="18"/>
      <c r="E891" s="18"/>
    </row>
    <row r="892" spans="1:5" ht="12.75">
      <c r="A892" s="17"/>
      <c r="B892" s="18"/>
      <c r="C892" s="18"/>
      <c r="D892" s="18"/>
      <c r="E892" s="18"/>
    </row>
    <row r="893" spans="1:5" ht="12.75">
      <c r="A893" s="17"/>
      <c r="B893" s="18"/>
      <c r="C893" s="18"/>
      <c r="D893" s="18"/>
      <c r="E893" s="18"/>
    </row>
    <row r="894" spans="1:5" ht="12.75">
      <c r="A894" s="17"/>
      <c r="B894" s="18"/>
      <c r="C894" s="18"/>
      <c r="D894" s="18"/>
      <c r="E894" s="18"/>
    </row>
    <row r="895" spans="1:5" ht="12.75">
      <c r="A895" s="17"/>
      <c r="B895" s="18"/>
      <c r="C895" s="18"/>
      <c r="D895" s="18"/>
      <c r="E895" s="18"/>
    </row>
    <row r="896" spans="1:5" ht="12.75">
      <c r="A896" s="17"/>
      <c r="B896" s="18"/>
      <c r="C896" s="18"/>
      <c r="D896" s="18"/>
      <c r="E896" s="18"/>
    </row>
    <row r="897" spans="1:5" ht="12.75">
      <c r="A897" s="17"/>
      <c r="B897" s="18"/>
      <c r="C897" s="18"/>
      <c r="D897" s="18"/>
      <c r="E897" s="18"/>
    </row>
    <row r="898" spans="1:5" ht="12.75">
      <c r="A898" s="17"/>
      <c r="B898" s="18"/>
      <c r="C898" s="18"/>
      <c r="D898" s="18"/>
      <c r="E898" s="18"/>
    </row>
    <row r="899" spans="1:5" ht="12.75">
      <c r="A899" s="17"/>
      <c r="B899" s="18"/>
      <c r="C899" s="18"/>
      <c r="D899" s="18"/>
      <c r="E899" s="18"/>
    </row>
    <row r="900" spans="1:5" ht="12.75">
      <c r="A900" s="17"/>
      <c r="B900" s="18"/>
      <c r="C900" s="18"/>
      <c r="D900" s="18"/>
      <c r="E900" s="18"/>
    </row>
    <row r="901" spans="1:5" ht="12.75">
      <c r="A901" s="17"/>
      <c r="B901" s="18"/>
      <c r="C901" s="18"/>
      <c r="D901" s="18"/>
      <c r="E901" s="18"/>
    </row>
    <row r="902" spans="1:5" ht="12.75">
      <c r="A902" s="17"/>
      <c r="B902" s="18"/>
      <c r="C902" s="18"/>
      <c r="D902" s="18"/>
      <c r="E902" s="18"/>
    </row>
    <row r="903" spans="1:5" ht="12.75">
      <c r="A903" s="17"/>
      <c r="B903" s="18"/>
      <c r="C903" s="18"/>
      <c r="D903" s="18"/>
      <c r="E903" s="18"/>
    </row>
    <row r="904" spans="1:5" ht="12.75">
      <c r="A904" s="17"/>
      <c r="B904" s="18"/>
      <c r="C904" s="18"/>
      <c r="D904" s="18"/>
      <c r="E904" s="18"/>
    </row>
    <row r="905" spans="1:5" ht="12.75">
      <c r="A905" s="17"/>
      <c r="B905" s="18"/>
      <c r="C905" s="18"/>
      <c r="D905" s="18"/>
      <c r="E905" s="18"/>
    </row>
    <row r="906" spans="1:5" ht="12.75">
      <c r="A906" s="17"/>
      <c r="B906" s="18"/>
      <c r="C906" s="18"/>
      <c r="D906" s="18"/>
      <c r="E906" s="18"/>
    </row>
    <row r="907" spans="1:5" ht="12.75">
      <c r="A907" s="17"/>
      <c r="B907" s="18"/>
      <c r="C907" s="18"/>
      <c r="D907" s="18"/>
      <c r="E907" s="18"/>
    </row>
    <row r="908" spans="1:5" ht="12.75">
      <c r="A908" s="17"/>
      <c r="B908" s="18"/>
      <c r="C908" s="18"/>
      <c r="D908" s="18"/>
      <c r="E908" s="18"/>
    </row>
    <row r="909" spans="1:5" ht="12.75">
      <c r="A909" s="17"/>
      <c r="B909" s="18"/>
      <c r="C909" s="18"/>
      <c r="D909" s="18"/>
      <c r="E909" s="18"/>
    </row>
    <row r="910" spans="1:5" ht="12.75">
      <c r="A910" s="17"/>
      <c r="B910" s="18"/>
      <c r="C910" s="18"/>
      <c r="D910" s="18"/>
      <c r="E910" s="18"/>
    </row>
    <row r="911" spans="1:5" ht="12.75">
      <c r="A911" s="17"/>
      <c r="B911" s="18"/>
      <c r="C911" s="18"/>
      <c r="D911" s="18"/>
      <c r="E911" s="18"/>
    </row>
    <row r="912" spans="1:5" ht="12.75">
      <c r="A912" s="17"/>
      <c r="B912" s="18"/>
      <c r="C912" s="18"/>
      <c r="D912" s="18"/>
      <c r="E912" s="18"/>
    </row>
    <row r="913" spans="1:5" ht="12.75">
      <c r="A913" s="17"/>
      <c r="B913" s="18"/>
      <c r="C913" s="18"/>
      <c r="D913" s="18"/>
      <c r="E913" s="18"/>
    </row>
    <row r="914" spans="1:5" ht="12.75">
      <c r="A914" s="17"/>
      <c r="B914" s="18"/>
      <c r="C914" s="18"/>
      <c r="D914" s="18"/>
      <c r="E914" s="18"/>
    </row>
    <row r="915" spans="1:5" ht="12.75">
      <c r="A915" s="17"/>
      <c r="B915" s="18"/>
      <c r="C915" s="18"/>
      <c r="D915" s="18"/>
      <c r="E915" s="18"/>
    </row>
    <row r="916" spans="1:5" ht="12.75">
      <c r="A916" s="17"/>
      <c r="B916" s="18"/>
      <c r="C916" s="18"/>
      <c r="D916" s="18"/>
      <c r="E916" s="18"/>
    </row>
    <row r="917" spans="1:5" ht="12.75">
      <c r="A917" s="17"/>
      <c r="B917" s="18"/>
      <c r="C917" s="18"/>
      <c r="D917" s="18"/>
      <c r="E917" s="18"/>
    </row>
    <row r="918" spans="1:5" ht="12.75">
      <c r="A918" s="17"/>
      <c r="B918" s="18"/>
      <c r="C918" s="18"/>
      <c r="D918" s="18"/>
      <c r="E918" s="18"/>
    </row>
    <row r="919" spans="1:5" ht="12.75">
      <c r="A919" s="17"/>
      <c r="B919" s="18"/>
      <c r="C919" s="18"/>
      <c r="D919" s="18"/>
      <c r="E919" s="18"/>
    </row>
    <row r="920" spans="1:5" ht="12.75">
      <c r="A920" s="17"/>
      <c r="B920" s="18"/>
      <c r="C920" s="18"/>
      <c r="D920" s="18"/>
      <c r="E920" s="18"/>
    </row>
    <row r="921" spans="1:5" ht="12.75">
      <c r="A921" s="17"/>
      <c r="B921" s="18"/>
      <c r="C921" s="18"/>
      <c r="D921" s="18"/>
      <c r="E921" s="18"/>
    </row>
    <row r="922" spans="1:5" ht="12.75">
      <c r="A922" s="17"/>
      <c r="B922" s="18"/>
      <c r="C922" s="18"/>
      <c r="D922" s="18"/>
      <c r="E922" s="18"/>
    </row>
    <row r="923" spans="1:5" ht="12.75">
      <c r="A923" s="17"/>
      <c r="B923" s="18"/>
      <c r="C923" s="18"/>
      <c r="D923" s="18"/>
      <c r="E923" s="18"/>
    </row>
    <row r="924" spans="1:5" ht="12.75">
      <c r="A924" s="17"/>
      <c r="B924" s="18"/>
      <c r="C924" s="18"/>
      <c r="D924" s="18"/>
      <c r="E924" s="18"/>
    </row>
    <row r="925" spans="1:5" ht="12.75">
      <c r="A925" s="17"/>
      <c r="B925" s="18"/>
      <c r="C925" s="18"/>
      <c r="D925" s="18"/>
      <c r="E925" s="18"/>
    </row>
    <row r="926" spans="1:5" ht="12.75">
      <c r="A926" s="17"/>
      <c r="B926" s="18"/>
      <c r="C926" s="18"/>
      <c r="D926" s="18"/>
      <c r="E926" s="18"/>
    </row>
    <row r="927" spans="1:5" ht="12.75">
      <c r="A927" s="17"/>
      <c r="B927" s="18"/>
      <c r="C927" s="18"/>
      <c r="D927" s="18"/>
      <c r="E927" s="18"/>
    </row>
    <row r="928" spans="1:5" ht="12.75">
      <c r="A928" s="17"/>
      <c r="B928" s="18"/>
      <c r="C928" s="18"/>
      <c r="D928" s="18"/>
      <c r="E928" s="18"/>
    </row>
    <row r="929" spans="1:5" ht="12.75">
      <c r="A929" s="17"/>
      <c r="B929" s="18"/>
      <c r="C929" s="18"/>
      <c r="D929" s="18"/>
      <c r="E929" s="18"/>
    </row>
    <row r="930" spans="1:5" ht="12.75">
      <c r="A930" s="17"/>
      <c r="B930" s="18"/>
      <c r="C930" s="18"/>
      <c r="D930" s="18"/>
      <c r="E930" s="18"/>
    </row>
    <row r="931" spans="1:5" ht="12.75">
      <c r="A931" s="17"/>
      <c r="B931" s="18"/>
      <c r="C931" s="18"/>
      <c r="D931" s="18"/>
      <c r="E931" s="18"/>
    </row>
    <row r="932" spans="1:5" ht="12.75">
      <c r="A932" s="17"/>
      <c r="B932" s="18"/>
      <c r="C932" s="18"/>
      <c r="D932" s="18"/>
      <c r="E932" s="18"/>
    </row>
    <row r="933" spans="1:5" ht="12.75">
      <c r="A933" s="17"/>
      <c r="B933" s="18"/>
      <c r="C933" s="18"/>
      <c r="D933" s="18"/>
      <c r="E933" s="18"/>
    </row>
    <row r="934" spans="1:5" ht="12.75">
      <c r="A934" s="17"/>
      <c r="B934" s="18"/>
      <c r="C934" s="18"/>
      <c r="D934" s="18"/>
      <c r="E934" s="18"/>
    </row>
    <row r="935" spans="1:5" ht="12.75">
      <c r="A935" s="17"/>
      <c r="B935" s="18"/>
      <c r="C935" s="18"/>
      <c r="D935" s="18"/>
      <c r="E935" s="18"/>
    </row>
    <row r="936" spans="1:5" ht="12.75">
      <c r="A936" s="17"/>
      <c r="B936" s="18"/>
      <c r="C936" s="18"/>
      <c r="D936" s="18"/>
      <c r="E936" s="18"/>
    </row>
    <row r="937" spans="1:5" ht="12.75">
      <c r="A937" s="17"/>
      <c r="B937" s="18"/>
      <c r="C937" s="18"/>
      <c r="D937" s="18"/>
      <c r="E937" s="18"/>
    </row>
    <row r="938" spans="1:5" ht="12.75">
      <c r="A938" s="17"/>
      <c r="B938" s="18"/>
      <c r="C938" s="18"/>
      <c r="D938" s="18"/>
      <c r="E938" s="18"/>
    </row>
    <row r="939" spans="1:5" ht="12.75">
      <c r="A939" s="17"/>
      <c r="B939" s="18"/>
      <c r="C939" s="18"/>
      <c r="D939" s="18"/>
      <c r="E939" s="18"/>
    </row>
    <row r="940" spans="1:5" ht="12.75">
      <c r="A940" s="17"/>
      <c r="B940" s="18"/>
      <c r="C940" s="18"/>
      <c r="D940" s="18"/>
      <c r="E940" s="18"/>
    </row>
    <row r="941" spans="1:5" ht="12.75">
      <c r="A941" s="17"/>
      <c r="B941" s="18"/>
      <c r="C941" s="18"/>
      <c r="D941" s="18"/>
      <c r="E941" s="18"/>
    </row>
    <row r="942" spans="1:5" ht="12.75">
      <c r="A942" s="17"/>
      <c r="B942" s="18"/>
      <c r="C942" s="18"/>
      <c r="D942" s="18"/>
      <c r="E942" s="18"/>
    </row>
    <row r="943" spans="1:5" ht="12.75">
      <c r="A943" s="17"/>
      <c r="B943" s="18"/>
      <c r="C943" s="18"/>
      <c r="D943" s="18"/>
      <c r="E943" s="18"/>
    </row>
    <row r="944" spans="1:5" ht="12.75">
      <c r="A944" s="17"/>
      <c r="B944" s="18"/>
      <c r="C944" s="18"/>
      <c r="D944" s="18"/>
      <c r="E944" s="18"/>
    </row>
    <row r="945" spans="1:5" ht="12.75">
      <c r="A945" s="17"/>
      <c r="B945" s="18"/>
      <c r="C945" s="18"/>
      <c r="D945" s="18"/>
      <c r="E945" s="18"/>
    </row>
    <row r="946" spans="1:5" ht="12.75">
      <c r="A946" s="17"/>
      <c r="B946" s="18"/>
      <c r="C946" s="18"/>
      <c r="D946" s="18"/>
      <c r="E946" s="18"/>
    </row>
    <row r="947" spans="1:5" ht="12.75">
      <c r="A947" s="17"/>
      <c r="B947" s="18"/>
      <c r="C947" s="18"/>
      <c r="D947" s="18"/>
      <c r="E947" s="18"/>
    </row>
    <row r="948" spans="1:5" ht="12.75">
      <c r="A948" s="17"/>
      <c r="B948" s="18"/>
      <c r="C948" s="18"/>
      <c r="D948" s="18"/>
      <c r="E948" s="18"/>
    </row>
    <row r="949" spans="1:5" ht="12.75">
      <c r="A949" s="17"/>
      <c r="B949" s="18"/>
      <c r="C949" s="18"/>
      <c r="D949" s="18"/>
      <c r="E949" s="18"/>
    </row>
    <row r="950" spans="1:5" ht="12.75">
      <c r="A950" s="17"/>
      <c r="B950" s="18"/>
      <c r="C950" s="18"/>
      <c r="D950" s="18"/>
      <c r="E950" s="18"/>
    </row>
    <row r="951" spans="1:5" ht="12.75">
      <c r="A951" s="17"/>
      <c r="B951" s="18"/>
      <c r="C951" s="18"/>
      <c r="D951" s="18"/>
      <c r="E951" s="18"/>
    </row>
    <row r="952" spans="1:5" ht="12.75">
      <c r="A952" s="17"/>
      <c r="B952" s="18"/>
      <c r="C952" s="18"/>
      <c r="D952" s="18"/>
      <c r="E952" s="18"/>
    </row>
    <row r="953" spans="1:5" ht="12.75">
      <c r="A953" s="17"/>
      <c r="B953" s="18"/>
      <c r="C953" s="18"/>
      <c r="D953" s="18"/>
      <c r="E953" s="18"/>
    </row>
    <row r="954" spans="1:5" ht="12.75">
      <c r="A954" s="17"/>
      <c r="B954" s="18"/>
      <c r="C954" s="18"/>
      <c r="D954" s="18"/>
      <c r="E954" s="18"/>
    </row>
    <row r="955" spans="1:5" ht="12.75">
      <c r="A955" s="17"/>
      <c r="B955" s="18"/>
      <c r="C955" s="18"/>
      <c r="D955" s="18"/>
      <c r="E955" s="18"/>
    </row>
    <row r="956" spans="1:5" ht="12.75">
      <c r="A956" s="17"/>
      <c r="B956" s="18"/>
      <c r="C956" s="18"/>
      <c r="D956" s="18"/>
      <c r="E956" s="18"/>
    </row>
    <row r="957" spans="1:5" ht="12.75">
      <c r="A957" s="17"/>
      <c r="B957" s="18"/>
      <c r="C957" s="18"/>
      <c r="D957" s="18"/>
      <c r="E957" s="18"/>
    </row>
    <row r="958" spans="1:5" ht="12.75">
      <c r="A958" s="17"/>
      <c r="B958" s="18"/>
      <c r="C958" s="18"/>
      <c r="D958" s="18"/>
      <c r="E958" s="18"/>
    </row>
    <row r="959" spans="1:5" ht="12.75">
      <c r="A959" s="17"/>
      <c r="B959" s="18"/>
      <c r="C959" s="18"/>
      <c r="D959" s="18"/>
      <c r="E959" s="18"/>
    </row>
    <row r="960" spans="1:5" ht="12.75">
      <c r="A960" s="17"/>
      <c r="B960" s="18"/>
      <c r="C960" s="18"/>
      <c r="D960" s="18"/>
      <c r="E960" s="18"/>
    </row>
    <row r="961" spans="1:5" ht="12.75">
      <c r="A961" s="17"/>
      <c r="B961" s="18"/>
      <c r="C961" s="18"/>
      <c r="D961" s="18"/>
      <c r="E961" s="18"/>
    </row>
    <row r="962" spans="1:5" ht="12.75">
      <c r="A962" s="17"/>
      <c r="B962" s="18"/>
      <c r="C962" s="18"/>
      <c r="D962" s="18"/>
      <c r="E962" s="18"/>
    </row>
    <row r="963" spans="1:5" ht="12.75">
      <c r="A963" s="17"/>
      <c r="B963" s="18"/>
      <c r="C963" s="18"/>
      <c r="D963" s="18"/>
      <c r="E963" s="18"/>
    </row>
    <row r="964" spans="1:5" ht="12.75">
      <c r="A964" s="17"/>
      <c r="B964" s="18"/>
      <c r="C964" s="18"/>
      <c r="D964" s="18"/>
      <c r="E964" s="18"/>
    </row>
    <row r="965" spans="1:5" ht="12.75">
      <c r="A965" s="17"/>
      <c r="B965" s="18"/>
      <c r="C965" s="18"/>
      <c r="D965" s="18"/>
      <c r="E965" s="18"/>
    </row>
    <row r="966" spans="1:5" ht="12.75">
      <c r="A966" s="17"/>
      <c r="B966" s="18"/>
      <c r="C966" s="18"/>
      <c r="D966" s="18"/>
      <c r="E966" s="18"/>
    </row>
    <row r="967" spans="1:5" ht="12.75">
      <c r="A967" s="17"/>
      <c r="B967" s="18"/>
      <c r="C967" s="18"/>
      <c r="D967" s="18"/>
      <c r="E967" s="18"/>
    </row>
    <row r="968" spans="1:5" ht="12.75">
      <c r="A968" s="17"/>
      <c r="B968" s="18"/>
      <c r="C968" s="18"/>
      <c r="D968" s="18"/>
      <c r="E968" s="18"/>
    </row>
    <row r="969" spans="1:5" ht="12.75">
      <c r="A969" s="17"/>
      <c r="B969" s="18"/>
      <c r="C969" s="18"/>
      <c r="D969" s="18"/>
      <c r="E969" s="18"/>
    </row>
    <row r="970" spans="1:5" ht="12.75">
      <c r="A970" s="17"/>
      <c r="B970" s="18"/>
      <c r="C970" s="18"/>
      <c r="D970" s="18"/>
      <c r="E970" s="18"/>
    </row>
    <row r="971" spans="1:5" ht="12.75">
      <c r="A971" s="17"/>
      <c r="B971" s="18"/>
      <c r="C971" s="18"/>
      <c r="D971" s="18"/>
      <c r="E971" s="18"/>
    </row>
    <row r="972" spans="1:5" ht="12.75">
      <c r="A972" s="17"/>
      <c r="B972" s="18"/>
      <c r="C972" s="18"/>
      <c r="D972" s="18"/>
      <c r="E972" s="18"/>
    </row>
    <row r="973" spans="1:5" ht="12.75">
      <c r="A973" s="17"/>
      <c r="B973" s="18"/>
      <c r="C973" s="18"/>
      <c r="D973" s="18"/>
      <c r="E973" s="18"/>
    </row>
    <row r="974" spans="1:5" ht="12.75">
      <c r="A974" s="17"/>
      <c r="B974" s="18"/>
      <c r="C974" s="18"/>
      <c r="D974" s="18"/>
      <c r="E974" s="18"/>
    </row>
    <row r="975" spans="1:5" ht="12.75">
      <c r="A975" s="17"/>
      <c r="B975" s="18"/>
      <c r="C975" s="18"/>
      <c r="D975" s="18"/>
      <c r="E975" s="18"/>
    </row>
    <row r="976" spans="1:5" ht="12.75">
      <c r="A976" s="17"/>
      <c r="B976" s="18"/>
      <c r="C976" s="18"/>
      <c r="D976" s="18"/>
      <c r="E976" s="18"/>
    </row>
    <row r="977" spans="1:5" ht="12.75">
      <c r="A977" s="17"/>
      <c r="B977" s="18"/>
      <c r="C977" s="18"/>
      <c r="D977" s="18"/>
      <c r="E977" s="18"/>
    </row>
    <row r="978" spans="1:5" ht="12.75">
      <c r="A978" s="17"/>
      <c r="B978" s="18"/>
      <c r="C978" s="18"/>
      <c r="D978" s="18"/>
      <c r="E978" s="18"/>
    </row>
    <row r="979" spans="1:5" ht="12.75">
      <c r="A979" s="17"/>
      <c r="B979" s="18"/>
      <c r="C979" s="18"/>
      <c r="D979" s="18"/>
      <c r="E979" s="18"/>
    </row>
    <row r="980" spans="1:5" ht="12.75">
      <c r="A980" s="17"/>
      <c r="B980" s="18"/>
      <c r="C980" s="18"/>
      <c r="D980" s="18"/>
      <c r="E980" s="18"/>
    </row>
    <row r="981" spans="1:5" ht="12.75">
      <c r="A981" s="17"/>
      <c r="B981" s="18"/>
      <c r="C981" s="18"/>
      <c r="D981" s="18"/>
      <c r="E981" s="18"/>
    </row>
    <row r="982" spans="1:5" ht="12.75">
      <c r="A982" s="17"/>
      <c r="B982" s="18"/>
      <c r="C982" s="18"/>
      <c r="D982" s="18"/>
      <c r="E982" s="18"/>
    </row>
    <row r="983" spans="1:5" ht="12.75">
      <c r="A983" s="17"/>
      <c r="B983" s="18"/>
      <c r="C983" s="18"/>
      <c r="D983" s="18"/>
      <c r="E983" s="18"/>
    </row>
    <row r="984" spans="1:5" ht="12.75">
      <c r="A984" s="17"/>
      <c r="B984" s="18"/>
      <c r="C984" s="18"/>
      <c r="D984" s="18"/>
      <c r="E984" s="18"/>
    </row>
    <row r="985" spans="1:5" ht="12.75">
      <c r="A985" s="17"/>
      <c r="B985" s="18"/>
      <c r="C985" s="18"/>
      <c r="D985" s="18"/>
      <c r="E985" s="18"/>
    </row>
    <row r="986" spans="1:5" ht="12.75">
      <c r="A986" s="17"/>
      <c r="B986" s="18"/>
      <c r="C986" s="18"/>
      <c r="D986" s="18"/>
      <c r="E986" s="18"/>
    </row>
    <row r="987" spans="1:5" ht="12.75">
      <c r="A987" s="17"/>
      <c r="B987" s="18"/>
      <c r="C987" s="18"/>
      <c r="D987" s="18"/>
      <c r="E987" s="18"/>
    </row>
    <row r="988" spans="1:5" ht="12.75">
      <c r="A988" s="17"/>
      <c r="B988" s="18"/>
      <c r="C988" s="18"/>
      <c r="D988" s="18"/>
      <c r="E988" s="18"/>
    </row>
    <row r="989" spans="1:5" ht="12.75">
      <c r="A989" s="17"/>
      <c r="B989" s="18"/>
      <c r="C989" s="18"/>
      <c r="D989" s="18"/>
      <c r="E989" s="18"/>
    </row>
    <row r="990" spans="1:5" ht="12.75">
      <c r="A990" s="17"/>
      <c r="B990" s="18"/>
      <c r="C990" s="18"/>
      <c r="D990" s="18"/>
      <c r="E990" s="18"/>
    </row>
    <row r="991" spans="1:5" ht="12.75">
      <c r="A991" s="17"/>
      <c r="B991" s="18"/>
      <c r="C991" s="18"/>
      <c r="D991" s="18"/>
      <c r="E991" s="18"/>
    </row>
    <row r="992" spans="1:5" ht="12.75">
      <c r="A992" s="17"/>
      <c r="B992" s="18"/>
      <c r="C992" s="18"/>
      <c r="D992" s="18"/>
      <c r="E992" s="18"/>
    </row>
    <row r="993" spans="1:5" ht="12.75">
      <c r="A993" s="17"/>
      <c r="B993" s="18"/>
      <c r="C993" s="18"/>
      <c r="D993" s="18"/>
      <c r="E993" s="18"/>
    </row>
    <row r="994" spans="1:5" ht="12.75">
      <c r="A994" s="17"/>
      <c r="B994" s="18"/>
      <c r="C994" s="18"/>
      <c r="D994" s="18"/>
      <c r="E994" s="18"/>
    </row>
    <row r="995" spans="1:5" ht="12.75">
      <c r="A995" s="17"/>
      <c r="B995" s="18"/>
      <c r="C995" s="18"/>
      <c r="D995" s="18"/>
      <c r="E995" s="18"/>
    </row>
    <row r="996" spans="1:5" ht="12.75">
      <c r="A996" s="17"/>
      <c r="B996" s="18"/>
      <c r="C996" s="18"/>
      <c r="D996" s="18"/>
      <c r="E996" s="18"/>
    </row>
    <row r="997" spans="1:5" ht="12.75">
      <c r="A997" s="17"/>
      <c r="B997" s="18"/>
      <c r="C997" s="18"/>
      <c r="D997" s="18"/>
      <c r="E997" s="18"/>
    </row>
    <row r="998" spans="1:5" ht="12.75">
      <c r="A998" s="17"/>
      <c r="B998" s="18"/>
      <c r="C998" s="18"/>
      <c r="D998" s="18"/>
      <c r="E998" s="18"/>
    </row>
    <row r="999" spans="1:5" ht="12.75">
      <c r="A999" s="17"/>
      <c r="B999" s="18"/>
      <c r="C999" s="18"/>
      <c r="D999" s="18"/>
      <c r="E999" s="18"/>
    </row>
    <row r="1000" spans="1:5" ht="12.75">
      <c r="A1000" s="17"/>
      <c r="B1000" s="18"/>
      <c r="C1000" s="18"/>
      <c r="D1000" s="18"/>
      <c r="E1000" s="18"/>
    </row>
    <row r="1001" spans="1:5" ht="12.75">
      <c r="A1001" s="17"/>
      <c r="B1001" s="18"/>
      <c r="C1001" s="18"/>
      <c r="D1001" s="18"/>
      <c r="E1001" s="18"/>
    </row>
    <row r="1002" spans="1:5" ht="12.75">
      <c r="A1002" s="17"/>
      <c r="B1002" s="18"/>
      <c r="C1002" s="18"/>
      <c r="D1002" s="18"/>
      <c r="E1002" s="18"/>
    </row>
    <row r="1003" spans="1:5" ht="12.75">
      <c r="A1003" s="17"/>
      <c r="B1003" s="18"/>
      <c r="C1003" s="18"/>
      <c r="D1003" s="18"/>
      <c r="E1003" s="18"/>
    </row>
    <row r="1004" spans="1:5" ht="12.75">
      <c r="A1004" s="17"/>
      <c r="B1004" s="18"/>
      <c r="C1004" s="18"/>
      <c r="D1004" s="18"/>
      <c r="E1004" s="18"/>
    </row>
    <row r="1005" spans="1:5" ht="12.75">
      <c r="A1005" s="17"/>
      <c r="B1005" s="18"/>
      <c r="C1005" s="18"/>
      <c r="D1005" s="18"/>
      <c r="E1005" s="18"/>
    </row>
    <row r="1006" spans="1:5" ht="12.75">
      <c r="A1006" s="17"/>
      <c r="B1006" s="18"/>
      <c r="C1006" s="18"/>
      <c r="D1006" s="18"/>
      <c r="E1006" s="18"/>
    </row>
    <row r="1007" spans="1:5" ht="12.75">
      <c r="A1007" s="17"/>
      <c r="B1007" s="18"/>
      <c r="C1007" s="18"/>
      <c r="D1007" s="18"/>
      <c r="E1007" s="18"/>
    </row>
    <row r="1008" spans="1:5" ht="12.75">
      <c r="A1008" s="17"/>
      <c r="B1008" s="18"/>
      <c r="C1008" s="18"/>
      <c r="D1008" s="18"/>
      <c r="E1008" s="18"/>
    </row>
    <row r="1009" spans="1:5" ht="12.75">
      <c r="A1009" s="17"/>
      <c r="B1009" s="18"/>
      <c r="C1009" s="18"/>
      <c r="D1009" s="18"/>
      <c r="E1009" s="18"/>
    </row>
    <row r="1010" spans="1:5" ht="12.75">
      <c r="A1010" s="17"/>
      <c r="B1010" s="18"/>
      <c r="C1010" s="18"/>
      <c r="D1010" s="18"/>
      <c r="E1010" s="18"/>
    </row>
    <row r="1011" spans="1:5" ht="12.75">
      <c r="A1011" s="17"/>
      <c r="B1011" s="18"/>
      <c r="C1011" s="18"/>
      <c r="D1011" s="18"/>
      <c r="E1011" s="18"/>
    </row>
    <row r="1012" spans="1:5" ht="12.75">
      <c r="A1012" s="17"/>
      <c r="B1012" s="18"/>
      <c r="C1012" s="18"/>
      <c r="D1012" s="18"/>
      <c r="E1012" s="18"/>
    </row>
    <row r="1013" spans="1:5" ht="12.75">
      <c r="A1013" s="17"/>
      <c r="B1013" s="18"/>
      <c r="C1013" s="18"/>
      <c r="D1013" s="18"/>
      <c r="E1013" s="18"/>
    </row>
    <row r="1014" spans="1:5" ht="12.75">
      <c r="A1014" s="17"/>
      <c r="B1014" s="18"/>
      <c r="C1014" s="18"/>
      <c r="D1014" s="18"/>
      <c r="E1014" s="18"/>
    </row>
    <row r="1015" spans="1:5" ht="12.75">
      <c r="A1015" s="17"/>
      <c r="B1015" s="18"/>
      <c r="C1015" s="18"/>
      <c r="D1015" s="18"/>
      <c r="E1015" s="18"/>
    </row>
    <row r="1016" spans="1:5" ht="12.75">
      <c r="A1016" s="17"/>
      <c r="B1016" s="18"/>
      <c r="C1016" s="18"/>
      <c r="D1016" s="18"/>
      <c r="E1016" s="18"/>
    </row>
    <row r="1017" spans="1:5" ht="12.75">
      <c r="A1017" s="17"/>
      <c r="B1017" s="18"/>
      <c r="C1017" s="18"/>
      <c r="D1017" s="18"/>
      <c r="E1017" s="18"/>
    </row>
    <row r="1018" spans="1:5" ht="12.75">
      <c r="A1018" s="17"/>
      <c r="B1018" s="18"/>
      <c r="C1018" s="18"/>
      <c r="D1018" s="18"/>
      <c r="E1018" s="18"/>
    </row>
    <row r="1019" spans="1:5" ht="12.75">
      <c r="A1019" s="17"/>
      <c r="B1019" s="18"/>
      <c r="C1019" s="18"/>
      <c r="D1019" s="18"/>
      <c r="E1019" s="18"/>
    </row>
    <row r="1020" spans="1:5" ht="12.75">
      <c r="A1020" s="17"/>
      <c r="B1020" s="18"/>
      <c r="C1020" s="18"/>
      <c r="D1020" s="18"/>
      <c r="E1020" s="18"/>
    </row>
    <row r="1021" spans="1:5" ht="12.75">
      <c r="A1021" s="17"/>
      <c r="B1021" s="18"/>
      <c r="C1021" s="18"/>
      <c r="D1021" s="18"/>
      <c r="E1021" s="18"/>
    </row>
    <row r="1022" spans="1:5" ht="12.75">
      <c r="A1022" s="17"/>
      <c r="B1022" s="18"/>
      <c r="C1022" s="18"/>
      <c r="D1022" s="18"/>
      <c r="E1022" s="18"/>
    </row>
    <row r="1023" spans="1:5" ht="12.75">
      <c r="A1023" s="17"/>
      <c r="B1023" s="18"/>
      <c r="C1023" s="18"/>
      <c r="D1023" s="18"/>
      <c r="E1023" s="18"/>
    </row>
    <row r="1024" spans="1:5" ht="12.75">
      <c r="A1024" s="17"/>
      <c r="B1024" s="18"/>
      <c r="C1024" s="18"/>
      <c r="D1024" s="18"/>
      <c r="E1024" s="18"/>
    </row>
    <row r="1025" spans="1:5" ht="12.75">
      <c r="A1025" s="17"/>
      <c r="B1025" s="18"/>
      <c r="C1025" s="18"/>
      <c r="D1025" s="18"/>
      <c r="E1025" s="18"/>
    </row>
    <row r="1026" spans="1:5" ht="12.75">
      <c r="A1026" s="17"/>
      <c r="B1026" s="18"/>
      <c r="C1026" s="18"/>
      <c r="D1026" s="18"/>
      <c r="E1026" s="18"/>
    </row>
    <row r="1027" spans="1:5" ht="12.75">
      <c r="A1027" s="17"/>
      <c r="B1027" s="18"/>
      <c r="C1027" s="18"/>
      <c r="D1027" s="18"/>
      <c r="E1027" s="18"/>
    </row>
    <row r="1028" spans="1:5" ht="12.75">
      <c r="A1028" s="17"/>
      <c r="B1028" s="18"/>
      <c r="C1028" s="18"/>
      <c r="D1028" s="18"/>
      <c r="E1028" s="18"/>
    </row>
    <row r="1029" spans="1:5" ht="12.75">
      <c r="A1029" s="17"/>
      <c r="B1029" s="18"/>
      <c r="C1029" s="18"/>
      <c r="D1029" s="18"/>
      <c r="E1029" s="18"/>
    </row>
    <row r="1030" spans="1:5" ht="12.75">
      <c r="A1030" s="17"/>
      <c r="B1030" s="18"/>
      <c r="C1030" s="18"/>
      <c r="D1030" s="18"/>
      <c r="E1030" s="18"/>
    </row>
    <row r="1031" spans="1:5" ht="12.75">
      <c r="A1031" s="17"/>
      <c r="B1031" s="18"/>
      <c r="C1031" s="18"/>
      <c r="D1031" s="18"/>
      <c r="E1031" s="18"/>
    </row>
    <row r="1032" spans="1:5" ht="12.75">
      <c r="A1032" s="17"/>
      <c r="B1032" s="18"/>
      <c r="C1032" s="18"/>
      <c r="D1032" s="18"/>
      <c r="E1032" s="18"/>
    </row>
    <row r="1033" spans="1:5" ht="12.75">
      <c r="A1033" s="17"/>
      <c r="B1033" s="18"/>
      <c r="C1033" s="18"/>
      <c r="D1033" s="18"/>
      <c r="E1033" s="18"/>
    </row>
    <row r="1034" spans="1:5" ht="12.75">
      <c r="A1034" s="17"/>
      <c r="B1034" s="18"/>
      <c r="C1034" s="18"/>
      <c r="D1034" s="18"/>
      <c r="E1034" s="18"/>
    </row>
    <row r="1035" spans="1:5" ht="12.75">
      <c r="A1035" s="17"/>
      <c r="B1035" s="18"/>
      <c r="C1035" s="18"/>
      <c r="D1035" s="18"/>
      <c r="E1035" s="18"/>
    </row>
    <row r="1036" spans="1:5" ht="12.75">
      <c r="A1036" s="17"/>
      <c r="B1036" s="18"/>
      <c r="C1036" s="18"/>
      <c r="D1036" s="18"/>
      <c r="E1036" s="18"/>
    </row>
    <row r="1037" spans="1:5" ht="12.75">
      <c r="A1037" s="17"/>
      <c r="B1037" s="18"/>
      <c r="C1037" s="18"/>
      <c r="D1037" s="18"/>
      <c r="E1037" s="18"/>
    </row>
    <row r="1038" spans="1:5" ht="12.75">
      <c r="A1038" s="17"/>
      <c r="B1038" s="18"/>
      <c r="C1038" s="18"/>
      <c r="D1038" s="18"/>
      <c r="E1038" s="18"/>
    </row>
    <row r="1039" spans="1:5" ht="12.75">
      <c r="A1039" s="17"/>
      <c r="B1039" s="18"/>
      <c r="C1039" s="18"/>
      <c r="D1039" s="18"/>
      <c r="E1039" s="18"/>
    </row>
    <row r="1040" spans="1:5" ht="12.75">
      <c r="A1040" s="17"/>
      <c r="B1040" s="18"/>
      <c r="C1040" s="18"/>
      <c r="D1040" s="18"/>
      <c r="E1040" s="18"/>
    </row>
    <row r="1041" spans="1:5" ht="12.75">
      <c r="A1041" s="17"/>
      <c r="B1041" s="18"/>
      <c r="C1041" s="18"/>
      <c r="D1041" s="18"/>
      <c r="E1041" s="18"/>
    </row>
    <row r="1042" spans="1:5" ht="12.75">
      <c r="A1042" s="17"/>
      <c r="B1042" s="18"/>
      <c r="C1042" s="18"/>
      <c r="D1042" s="18"/>
      <c r="E1042" s="18"/>
    </row>
    <row r="1043" spans="1:5" ht="12.75">
      <c r="A1043" s="17"/>
      <c r="B1043" s="18"/>
      <c r="C1043" s="18"/>
      <c r="D1043" s="18"/>
      <c r="E1043" s="18"/>
    </row>
    <row r="1044" spans="1:5" ht="12.75">
      <c r="A1044" s="17"/>
      <c r="B1044" s="18"/>
      <c r="C1044" s="18"/>
      <c r="D1044" s="18"/>
      <c r="E1044" s="18"/>
    </row>
    <row r="1045" spans="1:5" ht="12.75">
      <c r="A1045" s="17"/>
      <c r="B1045" s="18"/>
      <c r="C1045" s="18"/>
      <c r="D1045" s="18"/>
      <c r="E1045" s="18"/>
    </row>
    <row r="1046" spans="1:5" ht="12.75">
      <c r="A1046" s="17"/>
      <c r="B1046" s="18"/>
      <c r="C1046" s="18"/>
      <c r="D1046" s="18"/>
      <c r="E1046" s="18"/>
    </row>
    <row r="1047" spans="1:5" ht="12.75">
      <c r="A1047" s="17"/>
      <c r="B1047" s="18"/>
      <c r="C1047" s="18"/>
      <c r="D1047" s="18"/>
      <c r="E1047" s="18"/>
    </row>
    <row r="1048" spans="1:5" ht="12.75">
      <c r="A1048" s="17"/>
      <c r="B1048" s="18"/>
      <c r="C1048" s="18"/>
      <c r="D1048" s="18"/>
      <c r="E1048" s="18"/>
    </row>
    <row r="1049" spans="1:5" ht="12.75">
      <c r="A1049" s="17"/>
      <c r="B1049" s="18"/>
      <c r="C1049" s="18"/>
      <c r="D1049" s="18"/>
      <c r="E1049" s="18"/>
    </row>
    <row r="1050" spans="1:5" ht="12.75">
      <c r="A1050" s="17"/>
      <c r="B1050" s="18"/>
      <c r="C1050" s="18"/>
      <c r="D1050" s="18"/>
      <c r="E1050" s="18"/>
    </row>
    <row r="1051" spans="1:5" ht="12.75">
      <c r="A1051" s="17"/>
      <c r="B1051" s="18"/>
      <c r="C1051" s="18"/>
      <c r="D1051" s="18"/>
      <c r="E1051" s="18"/>
    </row>
    <row r="1052" spans="1:5" ht="12.75">
      <c r="A1052" s="17"/>
      <c r="B1052" s="18"/>
      <c r="C1052" s="18"/>
      <c r="D1052" s="18"/>
      <c r="E1052" s="18"/>
    </row>
    <row r="1053" spans="1:5" ht="12.75">
      <c r="A1053" s="17"/>
      <c r="B1053" s="18"/>
      <c r="C1053" s="18"/>
      <c r="D1053" s="18"/>
      <c r="E1053" s="18"/>
    </row>
    <row r="1054" spans="1:5" ht="12.75">
      <c r="A1054" s="17"/>
      <c r="B1054" s="18"/>
      <c r="C1054" s="18"/>
      <c r="D1054" s="18"/>
      <c r="E1054" s="18"/>
    </row>
    <row r="1055" spans="1:5" ht="12.75">
      <c r="A1055" s="17"/>
      <c r="B1055" s="18"/>
      <c r="C1055" s="18"/>
      <c r="D1055" s="18"/>
      <c r="E1055" s="18"/>
    </row>
    <row r="1056" spans="1:5" ht="12.75">
      <c r="A1056" s="17"/>
      <c r="B1056" s="18"/>
      <c r="C1056" s="18"/>
      <c r="D1056" s="18"/>
      <c r="E1056" s="18"/>
    </row>
    <row r="1057" spans="1:5" ht="12.75">
      <c r="A1057" s="17"/>
      <c r="B1057" s="18"/>
      <c r="C1057" s="18"/>
      <c r="D1057" s="18"/>
      <c r="E1057" s="18"/>
    </row>
    <row r="1058" spans="1:5" ht="12.75">
      <c r="A1058" s="17"/>
      <c r="B1058" s="18"/>
      <c r="C1058" s="18"/>
      <c r="D1058" s="18"/>
      <c r="E1058" s="18"/>
    </row>
    <row r="1059" spans="1:5" ht="12.75">
      <c r="A1059" s="17"/>
      <c r="B1059" s="18"/>
      <c r="C1059" s="18"/>
      <c r="D1059" s="18"/>
      <c r="E1059" s="18"/>
    </row>
    <row r="1060" spans="1:5" ht="12.75">
      <c r="A1060" s="17"/>
      <c r="B1060" s="18"/>
      <c r="C1060" s="18"/>
      <c r="D1060" s="18"/>
      <c r="E1060" s="18"/>
    </row>
    <row r="1061" spans="1:5" ht="12.75">
      <c r="A1061" s="17"/>
      <c r="B1061" s="18"/>
      <c r="C1061" s="18"/>
      <c r="D1061" s="18"/>
      <c r="E1061" s="18"/>
    </row>
    <row r="1062" spans="1:5" ht="12.75">
      <c r="A1062" s="17"/>
      <c r="B1062" s="18"/>
      <c r="C1062" s="18"/>
      <c r="D1062" s="18"/>
      <c r="E1062" s="18"/>
    </row>
    <row r="1063" spans="1:5" ht="12.75">
      <c r="A1063" s="17"/>
      <c r="B1063" s="18"/>
      <c r="C1063" s="18"/>
      <c r="D1063" s="18"/>
      <c r="E1063" s="18"/>
    </row>
    <row r="1064" spans="1:5" ht="12.75">
      <c r="A1064" s="17"/>
      <c r="B1064" s="18"/>
      <c r="C1064" s="18"/>
      <c r="D1064" s="18"/>
      <c r="E1064" s="18"/>
    </row>
    <row r="1065" spans="1:5" ht="12.75">
      <c r="A1065" s="17"/>
      <c r="B1065" s="18"/>
      <c r="C1065" s="18"/>
      <c r="D1065" s="18"/>
      <c r="E1065" s="18"/>
    </row>
    <row r="1066" spans="1:5" ht="12.75">
      <c r="A1066" s="17"/>
      <c r="B1066" s="18"/>
      <c r="C1066" s="18"/>
      <c r="D1066" s="18"/>
      <c r="E1066" s="18"/>
    </row>
    <row r="1067" spans="1:5" ht="12.75">
      <c r="A1067" s="17"/>
      <c r="B1067" s="18"/>
      <c r="C1067" s="18"/>
      <c r="D1067" s="18"/>
      <c r="E1067" s="18"/>
    </row>
    <row r="1068" spans="1:5" ht="12.75">
      <c r="A1068" s="17"/>
      <c r="B1068" s="18"/>
      <c r="C1068" s="18"/>
      <c r="D1068" s="18"/>
      <c r="E1068" s="18"/>
    </row>
    <row r="1069" spans="1:5" ht="12.75">
      <c r="A1069" s="17"/>
      <c r="B1069" s="18"/>
      <c r="C1069" s="18"/>
      <c r="D1069" s="18"/>
      <c r="E1069" s="18"/>
    </row>
    <row r="1070" spans="1:5" ht="12.75">
      <c r="A1070" s="17"/>
      <c r="B1070" s="18"/>
      <c r="C1070" s="18"/>
      <c r="D1070" s="18"/>
      <c r="E1070" s="18"/>
    </row>
    <row r="1071" spans="1:5" ht="12.75">
      <c r="A1071" s="17"/>
      <c r="B1071" s="18"/>
      <c r="C1071" s="18"/>
      <c r="D1071" s="18"/>
      <c r="E1071" s="18"/>
    </row>
    <row r="1072" spans="1:5" ht="12.75">
      <c r="A1072" s="17"/>
      <c r="B1072" s="18"/>
      <c r="C1072" s="18"/>
      <c r="D1072" s="18"/>
      <c r="E1072" s="18"/>
    </row>
    <row r="1073" spans="1:5" ht="12.75">
      <c r="A1073" s="17"/>
      <c r="B1073" s="18"/>
      <c r="C1073" s="18"/>
      <c r="D1073" s="18"/>
      <c r="E1073" s="18"/>
    </row>
    <row r="1074" spans="1:5" ht="12.75">
      <c r="A1074" s="17"/>
      <c r="B1074" s="18"/>
      <c r="C1074" s="18"/>
      <c r="D1074" s="18"/>
      <c r="E1074" s="18"/>
    </row>
    <row r="1075" spans="1:5" ht="12.75">
      <c r="A1075" s="17"/>
      <c r="B1075" s="18"/>
      <c r="C1075" s="18"/>
      <c r="D1075" s="18"/>
      <c r="E1075" s="18"/>
    </row>
    <row r="1076" spans="1:5" ht="12.75">
      <c r="A1076" s="17"/>
      <c r="B1076" s="18"/>
      <c r="C1076" s="18"/>
      <c r="D1076" s="18"/>
      <c r="E1076" s="18"/>
    </row>
    <row r="1077" spans="1:5" ht="12.75">
      <c r="A1077" s="17"/>
      <c r="B1077" s="18"/>
      <c r="C1077" s="18"/>
      <c r="D1077" s="18"/>
      <c r="E1077" s="18"/>
    </row>
    <row r="1078" spans="1:5" ht="12.75">
      <c r="A1078" s="17"/>
      <c r="B1078" s="18"/>
      <c r="C1078" s="18"/>
      <c r="D1078" s="18"/>
      <c r="E1078" s="18"/>
    </row>
    <row r="1079" spans="1:5" ht="12.75">
      <c r="A1079" s="17"/>
      <c r="B1079" s="18"/>
      <c r="C1079" s="18"/>
      <c r="D1079" s="18"/>
      <c r="E1079" s="18"/>
    </row>
    <row r="1080" spans="1:5" ht="12.75">
      <c r="A1080" s="17"/>
      <c r="B1080" s="18"/>
      <c r="C1080" s="18"/>
      <c r="D1080" s="18"/>
      <c r="E1080" s="18"/>
    </row>
    <row r="1081" spans="1:5" ht="12.75">
      <c r="A1081" s="17"/>
      <c r="B1081" s="18"/>
      <c r="C1081" s="18"/>
      <c r="D1081" s="18"/>
      <c r="E1081" s="18"/>
    </row>
    <row r="1082" spans="1:5" ht="12.75">
      <c r="A1082" s="17"/>
      <c r="B1082" s="18"/>
      <c r="C1082" s="18"/>
      <c r="D1082" s="18"/>
      <c r="E1082" s="18"/>
    </row>
    <row r="1083" spans="1:5" ht="12.75">
      <c r="A1083" s="17"/>
      <c r="B1083" s="18"/>
      <c r="C1083" s="18"/>
      <c r="D1083" s="18"/>
      <c r="E1083" s="18"/>
    </row>
    <row r="1084" spans="1:5" ht="12.75">
      <c r="A1084" s="17"/>
      <c r="B1084" s="18"/>
      <c r="C1084" s="18"/>
      <c r="D1084" s="18"/>
      <c r="E1084" s="18"/>
    </row>
    <row r="1085" spans="1:5" ht="12.75">
      <c r="A1085" s="17"/>
      <c r="B1085" s="18"/>
      <c r="C1085" s="18"/>
      <c r="D1085" s="18"/>
      <c r="E1085" s="18"/>
    </row>
    <row r="1086" spans="1:5" ht="12.75">
      <c r="A1086" s="17"/>
      <c r="B1086" s="18"/>
      <c r="C1086" s="18"/>
      <c r="D1086" s="18"/>
      <c r="E1086" s="18"/>
    </row>
    <row r="1087" spans="1:5" ht="12.75">
      <c r="A1087" s="17"/>
      <c r="B1087" s="18"/>
      <c r="C1087" s="18"/>
      <c r="D1087" s="18"/>
      <c r="E1087" s="18"/>
    </row>
    <row r="1088" spans="1:5" ht="12.75">
      <c r="A1088" s="17"/>
      <c r="B1088" s="18"/>
      <c r="C1088" s="18"/>
      <c r="D1088" s="18"/>
      <c r="E1088" s="18"/>
    </row>
    <row r="1089" spans="1:5" ht="12.75">
      <c r="A1089" s="17"/>
      <c r="B1089" s="18"/>
      <c r="C1089" s="18"/>
      <c r="D1089" s="18"/>
      <c r="E1089" s="18"/>
    </row>
    <row r="1090" spans="1:5" ht="12.75">
      <c r="A1090" s="17"/>
      <c r="B1090" s="18"/>
      <c r="C1090" s="18"/>
      <c r="D1090" s="18"/>
      <c r="E1090" s="18"/>
    </row>
    <row r="1091" spans="1:5" ht="12.75">
      <c r="A1091" s="17"/>
      <c r="B1091" s="18"/>
      <c r="C1091" s="18"/>
      <c r="D1091" s="18"/>
      <c r="E1091" s="18"/>
    </row>
    <row r="1092" spans="1:5" ht="12.75">
      <c r="A1092" s="17"/>
      <c r="B1092" s="18"/>
      <c r="C1092" s="18"/>
      <c r="D1092" s="18"/>
      <c r="E1092" s="18"/>
    </row>
    <row r="1093" spans="1:5" ht="12.75">
      <c r="A1093" s="17"/>
      <c r="B1093" s="18"/>
      <c r="C1093" s="18"/>
      <c r="D1093" s="18"/>
      <c r="E1093" s="18"/>
    </row>
    <row r="1094" spans="1:5" ht="12.75">
      <c r="A1094" s="17"/>
      <c r="B1094" s="18"/>
      <c r="C1094" s="18"/>
      <c r="D1094" s="18"/>
      <c r="E1094" s="18"/>
    </row>
    <row r="1095" spans="1:5" ht="12.75">
      <c r="A1095" s="17"/>
      <c r="B1095" s="18"/>
      <c r="C1095" s="18"/>
      <c r="D1095" s="18"/>
      <c r="E1095" s="18"/>
    </row>
    <row r="1096" spans="1:5" ht="12.75">
      <c r="A1096" s="17"/>
      <c r="B1096" s="18"/>
      <c r="C1096" s="18"/>
      <c r="D1096" s="18"/>
      <c r="E1096" s="18"/>
    </row>
    <row r="1097" spans="1:5" ht="12.75">
      <c r="A1097" s="17"/>
      <c r="B1097" s="18"/>
      <c r="C1097" s="18"/>
      <c r="D1097" s="18"/>
      <c r="E1097" s="18"/>
    </row>
    <row r="1098" spans="1:5" ht="12.75">
      <c r="A1098" s="17"/>
      <c r="B1098" s="18"/>
      <c r="C1098" s="18"/>
      <c r="D1098" s="18"/>
      <c r="E1098" s="18"/>
    </row>
    <row r="1099" spans="1:5" ht="12.75">
      <c r="A1099" s="17"/>
      <c r="B1099" s="18"/>
      <c r="C1099" s="18"/>
      <c r="D1099" s="18"/>
      <c r="E1099" s="18"/>
    </row>
    <row r="1100" spans="1:5" ht="12.75">
      <c r="A1100" s="17"/>
      <c r="B1100" s="18"/>
      <c r="C1100" s="18"/>
      <c r="D1100" s="18"/>
      <c r="E1100" s="18"/>
    </row>
    <row r="1101" spans="1:5" ht="12.75">
      <c r="A1101" s="17"/>
      <c r="B1101" s="18"/>
      <c r="C1101" s="18"/>
      <c r="D1101" s="18"/>
      <c r="E1101" s="18"/>
    </row>
    <row r="1102" spans="1:5" ht="12.75">
      <c r="A1102" s="17"/>
      <c r="B1102" s="18"/>
      <c r="C1102" s="18"/>
      <c r="D1102" s="18"/>
      <c r="E1102" s="18"/>
    </row>
    <row r="1103" spans="1:5" ht="12.75">
      <c r="A1103" s="17"/>
      <c r="B1103" s="18"/>
      <c r="C1103" s="18"/>
      <c r="D1103" s="18"/>
      <c r="E1103" s="18"/>
    </row>
    <row r="1104" spans="1:5" ht="12.75">
      <c r="A1104" s="17"/>
      <c r="B1104" s="18"/>
      <c r="C1104" s="18"/>
      <c r="D1104" s="18"/>
      <c r="E1104" s="18"/>
    </row>
    <row r="1105" spans="1:5" ht="12.75">
      <c r="A1105" s="17"/>
      <c r="B1105" s="18"/>
      <c r="C1105" s="18"/>
      <c r="D1105" s="18"/>
      <c r="E1105" s="18"/>
    </row>
    <row r="1106" spans="1:5" ht="12.75">
      <c r="A1106" s="17"/>
      <c r="B1106" s="18"/>
      <c r="C1106" s="18"/>
      <c r="D1106" s="18"/>
      <c r="E1106" s="18"/>
    </row>
    <row r="1107" spans="1:5" ht="12.75">
      <c r="A1107" s="17"/>
      <c r="B1107" s="18"/>
      <c r="C1107" s="18"/>
      <c r="D1107" s="18"/>
      <c r="E1107" s="18"/>
    </row>
    <row r="1108" spans="1:5" ht="12.75">
      <c r="A1108" s="17"/>
      <c r="B1108" s="18"/>
      <c r="C1108" s="18"/>
      <c r="D1108" s="18"/>
      <c r="E1108" s="18"/>
    </row>
    <row r="1109" spans="1:5" ht="12.75">
      <c r="A1109" s="17"/>
      <c r="B1109" s="18"/>
      <c r="C1109" s="18"/>
      <c r="D1109" s="18"/>
      <c r="E1109" s="18"/>
    </row>
    <row r="1110" spans="1:5" ht="12.75">
      <c r="A1110" s="17"/>
      <c r="B1110" s="18"/>
      <c r="C1110" s="18"/>
      <c r="D1110" s="18"/>
      <c r="E1110" s="18"/>
    </row>
    <row r="1111" spans="1:5" ht="12.75">
      <c r="A1111" s="17"/>
      <c r="B1111" s="18"/>
      <c r="C1111" s="18"/>
      <c r="D1111" s="18"/>
      <c r="E1111" s="18"/>
    </row>
    <row r="1112" spans="1:5" ht="12.75">
      <c r="A1112" s="17"/>
      <c r="B1112" s="18"/>
      <c r="C1112" s="18"/>
      <c r="D1112" s="18"/>
      <c r="E1112" s="18"/>
    </row>
    <row r="1113" spans="1:5" ht="12.75">
      <c r="A1113" s="17"/>
      <c r="B1113" s="18"/>
      <c r="C1113" s="18"/>
      <c r="D1113" s="18"/>
      <c r="E1113" s="18"/>
    </row>
    <row r="1114" spans="1:5" ht="12.75">
      <c r="A1114" s="17"/>
      <c r="B1114" s="18"/>
      <c r="C1114" s="18"/>
      <c r="D1114" s="18"/>
      <c r="E1114" s="18"/>
    </row>
    <row r="1115" spans="1:5" ht="12.75">
      <c r="A1115" s="17"/>
      <c r="B1115" s="18"/>
      <c r="C1115" s="18"/>
      <c r="D1115" s="18"/>
      <c r="E1115" s="18"/>
    </row>
    <row r="1116" spans="1:5" ht="12.75">
      <c r="A1116" s="17"/>
      <c r="B1116" s="18"/>
      <c r="C1116" s="18"/>
      <c r="D1116" s="18"/>
      <c r="E1116" s="18"/>
    </row>
    <row r="1117" spans="1:5" ht="12.75">
      <c r="A1117" s="17"/>
      <c r="B1117" s="18"/>
      <c r="C1117" s="18"/>
      <c r="D1117" s="18"/>
      <c r="E1117" s="18"/>
    </row>
    <row r="1118" spans="1:5" ht="12.75">
      <c r="A1118" s="17"/>
      <c r="B1118" s="18"/>
      <c r="C1118" s="18"/>
      <c r="D1118" s="18"/>
      <c r="E1118" s="18"/>
    </row>
    <row r="1119" spans="1:5" ht="12.75">
      <c r="A1119" s="17"/>
      <c r="B1119" s="18"/>
      <c r="C1119" s="18"/>
      <c r="D1119" s="18"/>
      <c r="E1119" s="18"/>
    </row>
    <row r="1120" spans="1:5" ht="12.75">
      <c r="A1120" s="17"/>
      <c r="B1120" s="18"/>
      <c r="C1120" s="18"/>
      <c r="D1120" s="18"/>
      <c r="E1120" s="18"/>
    </row>
    <row r="1121" spans="1:5" ht="12.75">
      <c r="A1121" s="17"/>
      <c r="B1121" s="18"/>
      <c r="C1121" s="18"/>
      <c r="D1121" s="18"/>
      <c r="E1121" s="18"/>
    </row>
    <row r="1122" spans="1:5" ht="12.75">
      <c r="A1122" s="17"/>
      <c r="B1122" s="18"/>
      <c r="C1122" s="18"/>
      <c r="D1122" s="18"/>
      <c r="E1122" s="18"/>
    </row>
    <row r="1123" spans="1:5" ht="12.75">
      <c r="A1123" s="17"/>
      <c r="B1123" s="18"/>
      <c r="C1123" s="18"/>
      <c r="D1123" s="18"/>
      <c r="E1123" s="18"/>
    </row>
    <row r="1124" spans="1:5" ht="12.75">
      <c r="A1124" s="17"/>
      <c r="B1124" s="18"/>
      <c r="C1124" s="18"/>
      <c r="D1124" s="18"/>
      <c r="E1124" s="18"/>
    </row>
    <row r="1125" spans="1:5" ht="12.75">
      <c r="A1125" s="17"/>
      <c r="B1125" s="18"/>
      <c r="C1125" s="18"/>
      <c r="D1125" s="18"/>
      <c r="E1125" s="18"/>
    </row>
    <row r="1126" spans="1:5" ht="12.75">
      <c r="A1126" s="17"/>
      <c r="B1126" s="18"/>
      <c r="C1126" s="18"/>
      <c r="D1126" s="18"/>
      <c r="E1126" s="18"/>
    </row>
    <row r="1127" spans="1:5" ht="12.75">
      <c r="A1127" s="17"/>
      <c r="B1127" s="18"/>
      <c r="C1127" s="18"/>
      <c r="D1127" s="18"/>
      <c r="E1127" s="18"/>
    </row>
    <row r="1128" spans="1:5" ht="12.75">
      <c r="A1128" s="17"/>
      <c r="B1128" s="18"/>
      <c r="C1128" s="18"/>
      <c r="D1128" s="18"/>
      <c r="E1128" s="18"/>
    </row>
    <row r="1129" spans="1:5" ht="12.75">
      <c r="A1129" s="17"/>
      <c r="B1129" s="18"/>
      <c r="C1129" s="18"/>
      <c r="D1129" s="18"/>
      <c r="E1129" s="18"/>
    </row>
    <row r="1130" spans="1:5" ht="12.75">
      <c r="A1130" s="17"/>
      <c r="B1130" s="18"/>
      <c r="C1130" s="18"/>
      <c r="D1130" s="18"/>
      <c r="E1130" s="18"/>
    </row>
    <row r="1131" spans="1:5" ht="12.75">
      <c r="A1131" s="17"/>
      <c r="B1131" s="18"/>
      <c r="C1131" s="18"/>
      <c r="D1131" s="18"/>
      <c r="E1131" s="18"/>
    </row>
    <row r="1132" spans="1:5" ht="12.75">
      <c r="A1132" s="17"/>
      <c r="B1132" s="18"/>
      <c r="C1132" s="18"/>
      <c r="D1132" s="18"/>
      <c r="E1132" s="18"/>
    </row>
    <row r="1133" spans="1:5" ht="12.75">
      <c r="A1133" s="17"/>
      <c r="B1133" s="18"/>
      <c r="C1133" s="18"/>
      <c r="D1133" s="18"/>
      <c r="E1133" s="18"/>
    </row>
    <row r="1134" spans="1:5" ht="12.75">
      <c r="A1134" s="17"/>
      <c r="B1134" s="18"/>
      <c r="C1134" s="18"/>
      <c r="D1134" s="18"/>
      <c r="E1134" s="18"/>
    </row>
    <row r="1135" spans="1:5" ht="12.75">
      <c r="A1135" s="17"/>
      <c r="B1135" s="18"/>
      <c r="C1135" s="18"/>
      <c r="D1135" s="18"/>
      <c r="E1135" s="18"/>
    </row>
    <row r="1136" spans="1:5" ht="12.75">
      <c r="A1136" s="17"/>
      <c r="B1136" s="18"/>
      <c r="C1136" s="18"/>
      <c r="D1136" s="18"/>
      <c r="E1136" s="18"/>
    </row>
    <row r="1137" spans="1:5" ht="12.75">
      <c r="A1137" s="17"/>
      <c r="B1137" s="18"/>
      <c r="C1137" s="18"/>
      <c r="D1137" s="18"/>
      <c r="E1137" s="18"/>
    </row>
    <row r="1138" spans="1:5" ht="12.75">
      <c r="A1138" s="17"/>
      <c r="B1138" s="18"/>
      <c r="C1138" s="18"/>
      <c r="D1138" s="18"/>
      <c r="E1138" s="18"/>
    </row>
    <row r="1139" spans="1:5" ht="12.75">
      <c r="A1139" s="17"/>
      <c r="B1139" s="18"/>
      <c r="C1139" s="18"/>
      <c r="D1139" s="18"/>
      <c r="E1139" s="18"/>
    </row>
    <row r="1140" spans="1:5" ht="12.75">
      <c r="A1140" s="17"/>
      <c r="B1140" s="18"/>
      <c r="C1140" s="18"/>
      <c r="D1140" s="18"/>
      <c r="E1140" s="18"/>
    </row>
    <row r="1141" spans="1:5" ht="12.75">
      <c r="A1141" s="17"/>
      <c r="B1141" s="18"/>
      <c r="C1141" s="18"/>
      <c r="D1141" s="18"/>
      <c r="E1141" s="18"/>
    </row>
    <row r="1142" spans="1:5" ht="12.75">
      <c r="A1142" s="17"/>
      <c r="B1142" s="18"/>
      <c r="C1142" s="18"/>
      <c r="D1142" s="18"/>
      <c r="E1142" s="18"/>
    </row>
    <row r="1143" spans="1:5" ht="12.75">
      <c r="A1143" s="17"/>
      <c r="B1143" s="18"/>
      <c r="C1143" s="18"/>
      <c r="D1143" s="18"/>
      <c r="E1143" s="18"/>
    </row>
    <row r="1144" spans="1:5" ht="12.75">
      <c r="A1144" s="17"/>
      <c r="B1144" s="18"/>
      <c r="C1144" s="18"/>
      <c r="D1144" s="18"/>
      <c r="E1144" s="18"/>
    </row>
    <row r="1145" spans="1:5" ht="12.75">
      <c r="A1145" s="17"/>
      <c r="B1145" s="18"/>
      <c r="C1145" s="18"/>
      <c r="D1145" s="18"/>
      <c r="E1145" s="18"/>
    </row>
    <row r="1146" spans="1:5" ht="12.75">
      <c r="A1146" s="17"/>
      <c r="B1146" s="18"/>
      <c r="C1146" s="18"/>
      <c r="D1146" s="18"/>
      <c r="E1146" s="18"/>
    </row>
    <row r="1147" spans="1:5" ht="12.75">
      <c r="A1147" s="17"/>
      <c r="B1147" s="18"/>
      <c r="C1147" s="18"/>
      <c r="D1147" s="18"/>
      <c r="E1147" s="18"/>
    </row>
    <row r="1148" spans="1:5" ht="12.75">
      <c r="A1148" s="17"/>
      <c r="B1148" s="18"/>
      <c r="C1148" s="18"/>
      <c r="D1148" s="18"/>
      <c r="E1148" s="18"/>
    </row>
    <row r="1149" spans="1:5" ht="12.75">
      <c r="A1149" s="17"/>
      <c r="B1149" s="18"/>
      <c r="C1149" s="18"/>
      <c r="D1149" s="18"/>
      <c r="E1149" s="18"/>
    </row>
    <row r="1150" spans="1:5" ht="12.75">
      <c r="A1150" s="17"/>
      <c r="B1150" s="18"/>
      <c r="C1150" s="18"/>
      <c r="D1150" s="18"/>
      <c r="E1150" s="18"/>
    </row>
    <row r="1151" spans="1:5" ht="12.75">
      <c r="A1151" s="17"/>
      <c r="B1151" s="18"/>
      <c r="C1151" s="18"/>
      <c r="D1151" s="18"/>
      <c r="E1151" s="18"/>
    </row>
    <row r="1152" spans="1:5" ht="12.75">
      <c r="A1152" s="17"/>
      <c r="B1152" s="18"/>
      <c r="C1152" s="18"/>
      <c r="D1152" s="18"/>
      <c r="E1152" s="18"/>
    </row>
    <row r="1153" spans="1:5" ht="12.75">
      <c r="A1153" s="17"/>
      <c r="B1153" s="18"/>
      <c r="C1153" s="18"/>
      <c r="D1153" s="18"/>
      <c r="E1153" s="18"/>
    </row>
    <row r="1154" spans="1:5" ht="12.75">
      <c r="A1154" s="17"/>
      <c r="B1154" s="18"/>
      <c r="C1154" s="18"/>
      <c r="D1154" s="18"/>
      <c r="E1154" s="18"/>
    </row>
    <row r="1155" spans="1:5" ht="12.75">
      <c r="A1155" s="17"/>
      <c r="B1155" s="18"/>
      <c r="C1155" s="18"/>
      <c r="D1155" s="18"/>
      <c r="E1155" s="18"/>
    </row>
    <row r="1156" spans="1:5" ht="12.75">
      <c r="A1156" s="17"/>
      <c r="B1156" s="18"/>
      <c r="C1156" s="18"/>
      <c r="D1156" s="18"/>
      <c r="E1156" s="18"/>
    </row>
    <row r="1157" spans="1:5" ht="12.75">
      <c r="A1157" s="17"/>
      <c r="B1157" s="18"/>
      <c r="C1157" s="18"/>
      <c r="D1157" s="18"/>
      <c r="E1157" s="18"/>
    </row>
    <row r="1158" spans="1:5" ht="12.75">
      <c r="A1158" s="17"/>
      <c r="B1158" s="18"/>
      <c r="C1158" s="18"/>
      <c r="D1158" s="18"/>
      <c r="E1158" s="18"/>
    </row>
    <row r="1159" spans="1:5" ht="12.75">
      <c r="A1159" s="17"/>
      <c r="B1159" s="18"/>
      <c r="C1159" s="18"/>
      <c r="D1159" s="18"/>
      <c r="E1159" s="18"/>
    </row>
    <row r="1160" spans="1:5" ht="12.75">
      <c r="A1160" s="17"/>
      <c r="B1160" s="18"/>
      <c r="C1160" s="18"/>
      <c r="D1160" s="18"/>
      <c r="E1160" s="18"/>
    </row>
    <row r="1161" spans="1:5" ht="12.75">
      <c r="A1161" s="17"/>
      <c r="B1161" s="18"/>
      <c r="C1161" s="18"/>
      <c r="D1161" s="18"/>
      <c r="E1161" s="18"/>
    </row>
    <row r="1162" spans="1:5" ht="12.75">
      <c r="A1162" s="17"/>
      <c r="B1162" s="18"/>
      <c r="C1162" s="18"/>
      <c r="D1162" s="18"/>
      <c r="E1162" s="18"/>
    </row>
    <row r="1163" spans="1:5" ht="12.75">
      <c r="A1163" s="17"/>
      <c r="B1163" s="18"/>
      <c r="C1163" s="18"/>
      <c r="D1163" s="18"/>
      <c r="E1163" s="18"/>
    </row>
    <row r="1164" spans="1:5" ht="12.75">
      <c r="A1164" s="17"/>
      <c r="B1164" s="18"/>
      <c r="C1164" s="18"/>
      <c r="D1164" s="18"/>
      <c r="E1164" s="18"/>
    </row>
    <row r="1165" spans="1:5" ht="12.75">
      <c r="A1165" s="17"/>
      <c r="B1165" s="18"/>
      <c r="C1165" s="18"/>
      <c r="D1165" s="18"/>
      <c r="E1165" s="18"/>
    </row>
    <row r="1166" spans="1:5" ht="12.75">
      <c r="A1166" s="17"/>
      <c r="B1166" s="18"/>
      <c r="C1166" s="18"/>
      <c r="D1166" s="18"/>
      <c r="E1166" s="18"/>
    </row>
    <row r="1167" spans="1:5" ht="12.75">
      <c r="A1167" s="17"/>
      <c r="B1167" s="18"/>
      <c r="C1167" s="18"/>
      <c r="D1167" s="18"/>
      <c r="E1167" s="18"/>
    </row>
    <row r="1168" spans="1:5" ht="12.75">
      <c r="A1168" s="17"/>
      <c r="B1168" s="18"/>
      <c r="C1168" s="18"/>
      <c r="D1168" s="18"/>
      <c r="E1168" s="18"/>
    </row>
    <row r="1169" spans="1:5" ht="12.75">
      <c r="A1169" s="17"/>
      <c r="B1169" s="18"/>
      <c r="C1169" s="18"/>
      <c r="D1169" s="18"/>
      <c r="E1169" s="18"/>
    </row>
    <row r="1170" spans="1:5" ht="12.75">
      <c r="A1170" s="17"/>
      <c r="B1170" s="18"/>
      <c r="C1170" s="18"/>
      <c r="D1170" s="18"/>
      <c r="E1170" s="18"/>
    </row>
    <row r="1171" spans="1:5" ht="12.75">
      <c r="A1171" s="17"/>
      <c r="B1171" s="18"/>
      <c r="C1171" s="18"/>
      <c r="D1171" s="18"/>
      <c r="E1171" s="18"/>
    </row>
    <row r="1172" spans="1:5" ht="12.75">
      <c r="A1172" s="17"/>
      <c r="B1172" s="18"/>
      <c r="C1172" s="18"/>
      <c r="D1172" s="18"/>
      <c r="E1172" s="18"/>
    </row>
    <row r="1173" spans="1:5" ht="12.75">
      <c r="A1173" s="17"/>
      <c r="B1173" s="18"/>
      <c r="C1173" s="18"/>
      <c r="D1173" s="18"/>
      <c r="E1173" s="18"/>
    </row>
    <row r="1174" spans="1:5" ht="12.75">
      <c r="A1174" s="17"/>
      <c r="B1174" s="18"/>
      <c r="C1174" s="18"/>
      <c r="D1174" s="18"/>
      <c r="E1174" s="18"/>
    </row>
    <row r="1175" spans="1:5" ht="12.75">
      <c r="A1175" s="17"/>
      <c r="B1175" s="18"/>
      <c r="C1175" s="18"/>
      <c r="D1175" s="18"/>
      <c r="E1175" s="18"/>
    </row>
    <row r="1176" spans="1:5" ht="12.75">
      <c r="A1176" s="17"/>
      <c r="B1176" s="18"/>
      <c r="C1176" s="18"/>
      <c r="D1176" s="18"/>
      <c r="E1176" s="18"/>
    </row>
    <row r="1177" spans="1:5" ht="12.75">
      <c r="A1177" s="17"/>
      <c r="B1177" s="18"/>
      <c r="C1177" s="18"/>
      <c r="D1177" s="18"/>
      <c r="E1177" s="18"/>
    </row>
    <row r="1178" spans="1:5" ht="12.75">
      <c r="A1178" s="17"/>
      <c r="B1178" s="18"/>
      <c r="C1178" s="18"/>
      <c r="D1178" s="18"/>
      <c r="E1178" s="18"/>
    </row>
    <row r="1179" spans="1:5" ht="12.75">
      <c r="A1179" s="17"/>
      <c r="B1179" s="18"/>
      <c r="C1179" s="18"/>
      <c r="D1179" s="18"/>
      <c r="E1179" s="18"/>
    </row>
    <row r="1180" spans="1:5" ht="12.75">
      <c r="A1180" s="17"/>
      <c r="B1180" s="18"/>
      <c r="C1180" s="18"/>
      <c r="D1180" s="18"/>
      <c r="E1180" s="18"/>
    </row>
    <row r="1181" spans="1:5" ht="12.75">
      <c r="A1181" s="17"/>
      <c r="B1181" s="18"/>
      <c r="C1181" s="18"/>
      <c r="D1181" s="18"/>
      <c r="E1181" s="18"/>
    </row>
    <row r="1182" spans="1:5" ht="12.75">
      <c r="A1182" s="17"/>
      <c r="B1182" s="18"/>
      <c r="C1182" s="18"/>
      <c r="D1182" s="18"/>
      <c r="E1182" s="18"/>
    </row>
    <row r="1183" spans="1:5" ht="12.75">
      <c r="A1183" s="17"/>
      <c r="B1183" s="18"/>
      <c r="C1183" s="18"/>
      <c r="D1183" s="18"/>
      <c r="E1183" s="18"/>
    </row>
    <row r="1184" spans="1:5" ht="12.75">
      <c r="A1184" s="17"/>
      <c r="B1184" s="18"/>
      <c r="C1184" s="18"/>
      <c r="D1184" s="18"/>
      <c r="E1184" s="18"/>
    </row>
    <row r="1185" spans="1:5" ht="12.75">
      <c r="A1185" s="17"/>
      <c r="B1185" s="18"/>
      <c r="C1185" s="18"/>
      <c r="D1185" s="18"/>
      <c r="E1185" s="18"/>
    </row>
    <row r="1186" spans="1:5" ht="12.75">
      <c r="A1186" s="17"/>
      <c r="B1186" s="18"/>
      <c r="C1186" s="18"/>
      <c r="D1186" s="18"/>
      <c r="E1186" s="18"/>
    </row>
    <row r="1187" spans="1:5" ht="12.75">
      <c r="A1187" s="17"/>
      <c r="B1187" s="18"/>
      <c r="C1187" s="18"/>
      <c r="D1187" s="18"/>
      <c r="E1187" s="18"/>
    </row>
    <row r="1188" spans="1:5" ht="12.75">
      <c r="A1188" s="17"/>
      <c r="B1188" s="18"/>
      <c r="C1188" s="18"/>
      <c r="D1188" s="18"/>
      <c r="E1188" s="18"/>
    </row>
    <row r="1189" spans="1:5" ht="12.75">
      <c r="A1189" s="17"/>
      <c r="B1189" s="18"/>
      <c r="C1189" s="18"/>
      <c r="D1189" s="18"/>
      <c r="E1189" s="18"/>
    </row>
    <row r="1190" spans="1:5" ht="12.75">
      <c r="A1190" s="17"/>
      <c r="B1190" s="18"/>
      <c r="C1190" s="18"/>
      <c r="D1190" s="18"/>
      <c r="E1190" s="18"/>
    </row>
    <row r="1191" spans="1:5" ht="12.75">
      <c r="A1191" s="17"/>
      <c r="B1191" s="18"/>
      <c r="C1191" s="18"/>
      <c r="D1191" s="18"/>
      <c r="E1191" s="18"/>
    </row>
    <row r="1192" spans="1:5" ht="12.75">
      <c r="A1192" s="17"/>
      <c r="B1192" s="18"/>
      <c r="C1192" s="18"/>
      <c r="D1192" s="18"/>
      <c r="E1192" s="18"/>
    </row>
    <row r="1193" spans="1:5" ht="12.75">
      <c r="A1193" s="17"/>
      <c r="B1193" s="18"/>
      <c r="C1193" s="18"/>
      <c r="D1193" s="18"/>
      <c r="E1193" s="18"/>
    </row>
    <row r="1194" spans="1:5" ht="12.75">
      <c r="A1194" s="17"/>
      <c r="B1194" s="18"/>
      <c r="C1194" s="18"/>
      <c r="D1194" s="18"/>
      <c r="E1194" s="18"/>
    </row>
    <row r="1195" spans="1:5" ht="12.75">
      <c r="A1195" s="17"/>
      <c r="B1195" s="18"/>
      <c r="C1195" s="18"/>
      <c r="D1195" s="18"/>
      <c r="E1195" s="18"/>
    </row>
    <row r="1196" spans="1:5" ht="12.75">
      <c r="A1196" s="17"/>
      <c r="B1196" s="18"/>
      <c r="C1196" s="18"/>
      <c r="D1196" s="18"/>
      <c r="E1196" s="18"/>
    </row>
    <row r="1197" spans="1:5" ht="12.75">
      <c r="A1197" s="17"/>
      <c r="B1197" s="18"/>
      <c r="C1197" s="18"/>
      <c r="D1197" s="18"/>
      <c r="E1197" s="18"/>
    </row>
    <row r="1198" spans="1:5" ht="12.75">
      <c r="A1198" s="17"/>
      <c r="B1198" s="18"/>
      <c r="C1198" s="18"/>
      <c r="D1198" s="18"/>
      <c r="E1198" s="18"/>
    </row>
    <row r="1199" spans="1:5" ht="12.75">
      <c r="A1199" s="17"/>
      <c r="B1199" s="18"/>
      <c r="C1199" s="18"/>
      <c r="D1199" s="18"/>
      <c r="E1199" s="18"/>
    </row>
    <row r="1200" spans="1:5" ht="12.75">
      <c r="A1200" s="17"/>
      <c r="B1200" s="18"/>
      <c r="C1200" s="18"/>
      <c r="D1200" s="18"/>
      <c r="E1200" s="18"/>
    </row>
    <row r="1201" spans="1:5" ht="12.75">
      <c r="A1201" s="17"/>
      <c r="B1201" s="18"/>
      <c r="C1201" s="18"/>
      <c r="D1201" s="18"/>
      <c r="E1201" s="18"/>
    </row>
    <row r="1202" spans="1:5" ht="12.75">
      <c r="A1202" s="17"/>
      <c r="B1202" s="18"/>
      <c r="C1202" s="18"/>
      <c r="D1202" s="18"/>
      <c r="E1202" s="18"/>
    </row>
    <row r="1203" spans="1:5" ht="12.75">
      <c r="A1203" s="17"/>
      <c r="B1203" s="18"/>
      <c r="C1203" s="18"/>
      <c r="D1203" s="18"/>
      <c r="E1203" s="18"/>
    </row>
    <row r="1204" spans="1:5" ht="12.75">
      <c r="A1204" s="17"/>
      <c r="B1204" s="18"/>
      <c r="C1204" s="18"/>
      <c r="D1204" s="18"/>
      <c r="E1204" s="18"/>
    </row>
    <row r="1205" spans="1:5" ht="12.75">
      <c r="A1205" s="17"/>
      <c r="B1205" s="18"/>
      <c r="C1205" s="18"/>
      <c r="D1205" s="18"/>
      <c r="E1205" s="18"/>
    </row>
    <row r="1206" spans="1:5" ht="12.75">
      <c r="A1206" s="17"/>
      <c r="B1206" s="18"/>
      <c r="C1206" s="18"/>
      <c r="D1206" s="18"/>
      <c r="E1206" s="18"/>
    </row>
    <row r="1207" spans="1:5" ht="12.75">
      <c r="A1207" s="17"/>
      <c r="B1207" s="18"/>
      <c r="C1207" s="18"/>
      <c r="D1207" s="18"/>
      <c r="E1207" s="18"/>
    </row>
    <row r="1208" spans="1:5" ht="12.75">
      <c r="A1208" s="17"/>
      <c r="B1208" s="18"/>
      <c r="C1208" s="18"/>
      <c r="D1208" s="18"/>
      <c r="E1208" s="18"/>
    </row>
    <row r="1209" spans="1:5" ht="12.75">
      <c r="A1209" s="17"/>
      <c r="B1209" s="18"/>
      <c r="C1209" s="18"/>
      <c r="D1209" s="18"/>
      <c r="E1209" s="18"/>
    </row>
    <row r="1210" spans="1:5" ht="12.75">
      <c r="A1210" s="17"/>
      <c r="B1210" s="18"/>
      <c r="C1210" s="18"/>
      <c r="D1210" s="18"/>
      <c r="E1210" s="18"/>
    </row>
    <row r="1211" spans="1:5" ht="12.75">
      <c r="A1211" s="17"/>
      <c r="B1211" s="18"/>
      <c r="C1211" s="18"/>
      <c r="D1211" s="18"/>
      <c r="E1211" s="18"/>
    </row>
    <row r="1212" spans="1:5" ht="12.75">
      <c r="A1212" s="17"/>
      <c r="B1212" s="18"/>
      <c r="C1212" s="18"/>
      <c r="D1212" s="18"/>
      <c r="E1212" s="18"/>
    </row>
    <row r="1213" spans="1:5" ht="12.75">
      <c r="A1213" s="17"/>
      <c r="B1213" s="18"/>
      <c r="C1213" s="18"/>
      <c r="D1213" s="18"/>
      <c r="E1213" s="18"/>
    </row>
    <row r="1214" spans="1:5" ht="12.75">
      <c r="A1214" s="17"/>
      <c r="B1214" s="18"/>
      <c r="C1214" s="18"/>
      <c r="D1214" s="18"/>
      <c r="E1214" s="18"/>
    </row>
    <row r="1215" spans="1:5" ht="12.75">
      <c r="A1215" s="17"/>
      <c r="B1215" s="18"/>
      <c r="C1215" s="18"/>
      <c r="D1215" s="18"/>
      <c r="E1215" s="18"/>
    </row>
    <row r="1216" spans="1:5" ht="12.75">
      <c r="A1216" s="17"/>
      <c r="B1216" s="18"/>
      <c r="C1216" s="18"/>
      <c r="D1216" s="18"/>
      <c r="E1216" s="18"/>
    </row>
    <row r="1217" spans="1:5" ht="12.75">
      <c r="A1217" s="17"/>
      <c r="B1217" s="18"/>
      <c r="C1217" s="18"/>
      <c r="D1217" s="18"/>
      <c r="E1217" s="18"/>
    </row>
    <row r="1218" spans="1:5" ht="12.75">
      <c r="A1218" s="17"/>
      <c r="B1218" s="18"/>
      <c r="C1218" s="18"/>
      <c r="D1218" s="18"/>
      <c r="E1218" s="18"/>
    </row>
    <row r="1219" spans="1:5" ht="12.75">
      <c r="A1219" s="17"/>
      <c r="B1219" s="18"/>
      <c r="C1219" s="18"/>
      <c r="D1219" s="18"/>
      <c r="E1219" s="18"/>
    </row>
    <row r="1220" spans="1:5" ht="12.75">
      <c r="A1220" s="17"/>
      <c r="B1220" s="18"/>
      <c r="C1220" s="18"/>
      <c r="D1220" s="18"/>
      <c r="E1220" s="18"/>
    </row>
    <row r="1221" spans="1:5" ht="12.75">
      <c r="A1221" s="17"/>
      <c r="B1221" s="18"/>
      <c r="C1221" s="18"/>
      <c r="D1221" s="18"/>
      <c r="E1221" s="18"/>
    </row>
    <row r="1222" spans="1:5" ht="12.75">
      <c r="A1222" s="17"/>
      <c r="B1222" s="18"/>
      <c r="C1222" s="18"/>
      <c r="D1222" s="18"/>
      <c r="E1222" s="18"/>
    </row>
    <row r="1223" spans="1:5" ht="12.75">
      <c r="A1223" s="17"/>
      <c r="B1223" s="18"/>
      <c r="C1223" s="18"/>
      <c r="D1223" s="18"/>
      <c r="E1223" s="18"/>
    </row>
    <row r="1224" spans="1:5" ht="12.75">
      <c r="A1224" s="17"/>
      <c r="B1224" s="18"/>
      <c r="C1224" s="18"/>
      <c r="D1224" s="18"/>
      <c r="E1224" s="18"/>
    </row>
    <row r="1225" spans="1:5" ht="12.75">
      <c r="A1225" s="17"/>
      <c r="B1225" s="18"/>
      <c r="C1225" s="18"/>
      <c r="D1225" s="18"/>
      <c r="E1225" s="18"/>
    </row>
    <row r="1226" spans="1:5" ht="12.75">
      <c r="A1226" s="17"/>
      <c r="B1226" s="18"/>
      <c r="C1226" s="18"/>
      <c r="D1226" s="18"/>
      <c r="E1226" s="18"/>
    </row>
    <row r="1227" spans="1:5" ht="12.75">
      <c r="A1227" s="17"/>
      <c r="B1227" s="18"/>
      <c r="C1227" s="18"/>
      <c r="D1227" s="18"/>
      <c r="E1227" s="18"/>
    </row>
    <row r="1228" spans="1:5" ht="12.75">
      <c r="A1228" s="17"/>
      <c r="B1228" s="18"/>
      <c r="C1228" s="18"/>
      <c r="D1228" s="18"/>
      <c r="E1228" s="18"/>
    </row>
    <row r="1229" spans="1:5" ht="12.75">
      <c r="A1229" s="17"/>
      <c r="B1229" s="18"/>
      <c r="C1229" s="18"/>
      <c r="D1229" s="18"/>
      <c r="E1229" s="18"/>
    </row>
    <row r="1230" spans="1:5" ht="12.75">
      <c r="A1230" s="17"/>
      <c r="B1230" s="18"/>
      <c r="C1230" s="18"/>
      <c r="D1230" s="18"/>
      <c r="E1230" s="18"/>
    </row>
    <row r="1231" spans="1:5" ht="12.75">
      <c r="A1231" s="17"/>
      <c r="B1231" s="18"/>
      <c r="C1231" s="18"/>
      <c r="D1231" s="18"/>
      <c r="E1231" s="18"/>
    </row>
    <row r="1232" spans="1:5" ht="12.75">
      <c r="A1232" s="17"/>
      <c r="B1232" s="18"/>
      <c r="C1232" s="18"/>
      <c r="D1232" s="18"/>
      <c r="E1232" s="18"/>
    </row>
    <row r="1233" spans="1:5" ht="12.75">
      <c r="A1233" s="17"/>
      <c r="B1233" s="18"/>
      <c r="C1233" s="18"/>
      <c r="D1233" s="18"/>
      <c r="E1233" s="18"/>
    </row>
    <row r="1234" spans="1:5" ht="12.75">
      <c r="A1234" s="17"/>
      <c r="B1234" s="18"/>
      <c r="C1234" s="18"/>
      <c r="D1234" s="18"/>
      <c r="E1234" s="18"/>
    </row>
    <row r="1235" spans="1:5" ht="12.75">
      <c r="A1235" s="17"/>
      <c r="B1235" s="18"/>
      <c r="C1235" s="18"/>
      <c r="D1235" s="18"/>
      <c r="E1235" s="18"/>
    </row>
    <row r="1236" spans="1:5" ht="12.75">
      <c r="A1236" s="17"/>
      <c r="B1236" s="18"/>
      <c r="C1236" s="18"/>
      <c r="D1236" s="18"/>
      <c r="E1236" s="18"/>
    </row>
    <row r="1237" spans="1:5" ht="12.75">
      <c r="A1237" s="17"/>
      <c r="B1237" s="18"/>
      <c r="C1237" s="18"/>
      <c r="D1237" s="18"/>
      <c r="E1237" s="18"/>
    </row>
    <row r="1238" spans="1:5" ht="12.75">
      <c r="A1238" s="17"/>
      <c r="B1238" s="18"/>
      <c r="C1238" s="18"/>
      <c r="D1238" s="18"/>
      <c r="E1238" s="18"/>
    </row>
    <row r="1239" spans="1:5" ht="12.75">
      <c r="A1239" s="17"/>
      <c r="B1239" s="18"/>
      <c r="C1239" s="18"/>
      <c r="D1239" s="18"/>
      <c r="E1239" s="18"/>
    </row>
    <row r="1240" spans="1:5" ht="12.75">
      <c r="A1240" s="17"/>
      <c r="B1240" s="18"/>
      <c r="C1240" s="18"/>
      <c r="D1240" s="18"/>
      <c r="E1240" s="18"/>
    </row>
    <row r="1241" spans="1:5" ht="12.75">
      <c r="A1241" s="17"/>
      <c r="B1241" s="18"/>
      <c r="C1241" s="18"/>
      <c r="D1241" s="18"/>
      <c r="E1241" s="18"/>
    </row>
    <row r="1242" spans="1:5" ht="12.75">
      <c r="A1242" s="17"/>
      <c r="B1242" s="18"/>
      <c r="C1242" s="18"/>
      <c r="D1242" s="18"/>
      <c r="E1242" s="18"/>
    </row>
    <row r="1243" spans="1:5" ht="12.75">
      <c r="A1243" s="17"/>
      <c r="B1243" s="18"/>
      <c r="C1243" s="18"/>
      <c r="D1243" s="18"/>
      <c r="E1243" s="18"/>
    </row>
    <row r="1244" spans="1:5" ht="12.75">
      <c r="A1244" s="17"/>
      <c r="B1244" s="18"/>
      <c r="C1244" s="18"/>
      <c r="D1244" s="18"/>
      <c r="E1244" s="18"/>
    </row>
    <row r="1245" spans="1:5" ht="12.75">
      <c r="A1245" s="17"/>
      <c r="B1245" s="18"/>
      <c r="C1245" s="18"/>
      <c r="D1245" s="18"/>
      <c r="E1245" s="18"/>
    </row>
    <row r="1246" spans="1:5" ht="12.75">
      <c r="A1246" s="17"/>
      <c r="B1246" s="18"/>
      <c r="C1246" s="18"/>
      <c r="D1246" s="18"/>
      <c r="E1246" s="18"/>
    </row>
    <row r="1247" spans="1:5" ht="12.75">
      <c r="A1247" s="17"/>
      <c r="B1247" s="18"/>
      <c r="C1247" s="18"/>
      <c r="D1247" s="18"/>
      <c r="E1247" s="18"/>
    </row>
    <row r="1248" spans="1:5" ht="12.75">
      <c r="A1248" s="17"/>
      <c r="B1248" s="18"/>
      <c r="C1248" s="18"/>
      <c r="D1248" s="18"/>
      <c r="E1248" s="18"/>
    </row>
    <row r="1249" spans="1:5" ht="12.75">
      <c r="A1249" s="17"/>
      <c r="B1249" s="18"/>
      <c r="C1249" s="18"/>
      <c r="D1249" s="18"/>
      <c r="E1249" s="18"/>
    </row>
    <row r="1250" spans="1:5" ht="12.75">
      <c r="A1250" s="17"/>
      <c r="B1250" s="18"/>
      <c r="C1250" s="18"/>
      <c r="D1250" s="18"/>
      <c r="E1250" s="18"/>
    </row>
    <row r="1251" spans="1:5" ht="12.75">
      <c r="A1251" s="17"/>
      <c r="B1251" s="18"/>
      <c r="C1251" s="18"/>
      <c r="D1251" s="18"/>
      <c r="E1251" s="18"/>
    </row>
    <row r="1252" spans="1:5" ht="12.75">
      <c r="A1252" s="17"/>
      <c r="B1252" s="18"/>
      <c r="C1252" s="18"/>
      <c r="D1252" s="18"/>
      <c r="E1252" s="18"/>
    </row>
    <row r="1253" spans="1:5" ht="12.75">
      <c r="A1253" s="17"/>
      <c r="B1253" s="18"/>
      <c r="C1253" s="18"/>
      <c r="D1253" s="18"/>
      <c r="E1253" s="18"/>
    </row>
    <row r="1254" spans="1:5" ht="12.75">
      <c r="A1254" s="17"/>
      <c r="B1254" s="18"/>
      <c r="C1254" s="18"/>
      <c r="D1254" s="18"/>
      <c r="E1254" s="18"/>
    </row>
    <row r="1255" spans="1:5" ht="12.75">
      <c r="A1255" s="17"/>
      <c r="B1255" s="18"/>
      <c r="C1255" s="18"/>
      <c r="D1255" s="18"/>
      <c r="E1255" s="18"/>
    </row>
    <row r="1256" spans="1:5" ht="12.75">
      <c r="A1256" s="17"/>
      <c r="B1256" s="18"/>
      <c r="C1256" s="18"/>
      <c r="D1256" s="18"/>
      <c r="E1256" s="18"/>
    </row>
    <row r="1257" spans="1:5" ht="12.75">
      <c r="A1257" s="17"/>
      <c r="B1257" s="18"/>
      <c r="C1257" s="18"/>
      <c r="D1257" s="18"/>
      <c r="E1257" s="18"/>
    </row>
    <row r="1258" spans="1:5" ht="12.75">
      <c r="A1258" s="17"/>
      <c r="B1258" s="18"/>
      <c r="C1258" s="18"/>
      <c r="D1258" s="18"/>
      <c r="E1258" s="18"/>
    </row>
    <row r="1259" spans="1:5" ht="12.75">
      <c r="A1259" s="17"/>
      <c r="B1259" s="18"/>
      <c r="C1259" s="18"/>
      <c r="D1259" s="18"/>
      <c r="E1259" s="18"/>
    </row>
    <row r="1260" spans="1:5" ht="12.75">
      <c r="A1260" s="17"/>
      <c r="B1260" s="18"/>
      <c r="C1260" s="18"/>
      <c r="D1260" s="18"/>
      <c r="E1260" s="18"/>
    </row>
    <row r="1261" spans="1:5" ht="12.75">
      <c r="A1261" s="17"/>
      <c r="B1261" s="18"/>
      <c r="C1261" s="18"/>
      <c r="D1261" s="18"/>
      <c r="E1261" s="18"/>
    </row>
    <row r="1262" spans="1:5" ht="12.75">
      <c r="A1262" s="17"/>
      <c r="B1262" s="18"/>
      <c r="C1262" s="18"/>
      <c r="D1262" s="18"/>
      <c r="E1262" s="18"/>
    </row>
    <row r="1263" spans="1:5" ht="12.75">
      <c r="A1263" s="17"/>
      <c r="B1263" s="18"/>
      <c r="C1263" s="18"/>
      <c r="D1263" s="18"/>
      <c r="E1263" s="18"/>
    </row>
    <row r="1264" spans="1:5" ht="12.75">
      <c r="A1264" s="17"/>
      <c r="B1264" s="18"/>
      <c r="C1264" s="18"/>
      <c r="D1264" s="18"/>
      <c r="E1264" s="18"/>
    </row>
    <row r="1265" spans="1:5" ht="12.75">
      <c r="A1265" s="17"/>
      <c r="B1265" s="18"/>
      <c r="C1265" s="18"/>
      <c r="D1265" s="18"/>
      <c r="E1265" s="18"/>
    </row>
    <row r="1266" spans="1:5" ht="12.75">
      <c r="A1266" s="17"/>
      <c r="B1266" s="18"/>
      <c r="C1266" s="18"/>
      <c r="D1266" s="18"/>
      <c r="E1266" s="18"/>
    </row>
    <row r="1267" spans="1:5" ht="12.75">
      <c r="A1267" s="17"/>
      <c r="B1267" s="18"/>
      <c r="C1267" s="18"/>
      <c r="D1267" s="18"/>
      <c r="E1267" s="18"/>
    </row>
    <row r="1268" spans="1:5" ht="12.75">
      <c r="A1268" s="17"/>
      <c r="B1268" s="18"/>
      <c r="C1268" s="18"/>
      <c r="D1268" s="18"/>
      <c r="E1268" s="18"/>
    </row>
    <row r="1269" spans="1:5" ht="12.75">
      <c r="A1269" s="17"/>
      <c r="B1269" s="18"/>
      <c r="C1269" s="18"/>
      <c r="D1269" s="18"/>
      <c r="E1269" s="18"/>
    </row>
    <row r="1270" spans="1:5" ht="12.75">
      <c r="A1270" s="17"/>
      <c r="B1270" s="18"/>
      <c r="C1270" s="18"/>
      <c r="D1270" s="18"/>
      <c r="E1270" s="18"/>
    </row>
    <row r="1271" spans="1:5" ht="12.75">
      <c r="A1271" s="17"/>
      <c r="B1271" s="18"/>
      <c r="C1271" s="18"/>
      <c r="D1271" s="18"/>
      <c r="E1271" s="18"/>
    </row>
    <row r="1272" spans="1:5" ht="12.75">
      <c r="A1272" s="17"/>
      <c r="B1272" s="18"/>
      <c r="C1272" s="18"/>
      <c r="D1272" s="18"/>
      <c r="E1272" s="18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7"/>
  <sheetViews>
    <sheetView zoomScale="98" zoomScaleNormal="98" zoomScaleSheetLayoutView="100" zoomScalePageLayoutView="0" workbookViewId="0" topLeftCell="A1">
      <selection activeCell="M3" sqref="M3"/>
    </sheetView>
  </sheetViews>
  <sheetFormatPr defaultColWidth="9.140625" defaultRowHeight="12.75" outlineLevelRow="2"/>
  <cols>
    <col min="1" max="1" width="15.57421875" style="156" customWidth="1"/>
    <col min="2" max="2" width="8.28125" style="26" customWidth="1"/>
    <col min="3" max="3" width="36.140625" style="27" customWidth="1"/>
    <col min="4" max="4" width="9.00390625" style="20" hidden="1" customWidth="1"/>
    <col min="5" max="5" width="0.13671875" style="20" customWidth="1"/>
    <col min="6" max="6" width="9.8515625" style="20" hidden="1" customWidth="1"/>
    <col min="7" max="7" width="0.2890625" style="20" hidden="1" customWidth="1"/>
    <col min="8" max="8" width="12.140625" style="20" customWidth="1"/>
    <col min="9" max="9" width="13.421875" style="20" hidden="1" customWidth="1"/>
    <col min="10" max="10" width="12.140625" style="20" customWidth="1"/>
    <col min="11" max="11" width="0.13671875" style="20" customWidth="1"/>
    <col min="12" max="12" width="0.13671875" style="20" hidden="1" customWidth="1"/>
    <col min="13" max="13" width="12.421875" style="20" customWidth="1"/>
    <col min="14" max="14" width="0.13671875" style="20" hidden="1" customWidth="1"/>
    <col min="15" max="15" width="12.421875" style="20" customWidth="1"/>
    <col min="16" max="16" width="12.7109375" style="20" customWidth="1"/>
    <col min="17" max="17" width="11.8515625" style="20" customWidth="1"/>
    <col min="18" max="18" width="12.57421875" style="20" customWidth="1"/>
    <col min="19" max="16384" width="9.140625" style="20" customWidth="1"/>
  </cols>
  <sheetData>
    <row r="1" spans="1:17" ht="12" thickBot="1">
      <c r="A1" s="264"/>
      <c r="B1" s="53"/>
      <c r="C1" s="54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"/>
    </row>
    <row r="2" spans="1:18" ht="30" customHeight="1" thickBot="1" thickTop="1">
      <c r="A2" s="265"/>
      <c r="B2" s="266"/>
      <c r="C2" s="267" t="s">
        <v>354</v>
      </c>
      <c r="D2" s="268"/>
      <c r="E2" s="268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1:18" ht="33" customHeight="1" thickBot="1" thickTop="1">
      <c r="A3" s="272"/>
      <c r="B3" s="266"/>
      <c r="C3" s="273" t="s">
        <v>99</v>
      </c>
      <c r="D3" s="269"/>
      <c r="E3" s="269"/>
      <c r="F3" s="269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12" customHeight="1" thickBot="1" thickTop="1">
      <c r="A4" s="221"/>
      <c r="B4" s="38"/>
      <c r="C4" s="39"/>
      <c r="D4" s="40"/>
      <c r="E4" s="260"/>
      <c r="F4" s="261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</row>
    <row r="5" spans="1:6" ht="20.25" customHeight="1" hidden="1" thickTop="1">
      <c r="A5" s="222"/>
      <c r="B5" s="22"/>
      <c r="C5" s="21"/>
      <c r="D5" s="19"/>
      <c r="E5" s="19"/>
      <c r="F5" s="19"/>
    </row>
    <row r="6" spans="1:6" ht="23.25" customHeight="1" hidden="1" thickBot="1" thickTop="1">
      <c r="A6" s="223"/>
      <c r="B6" s="22"/>
      <c r="C6" s="21"/>
      <c r="D6" s="1"/>
      <c r="E6" s="1"/>
      <c r="F6" s="1"/>
    </row>
    <row r="7" spans="1:6" ht="0.75" customHeight="1" hidden="1" thickBot="1">
      <c r="A7" s="222"/>
      <c r="B7" s="22"/>
      <c r="C7" s="21"/>
      <c r="D7" s="23"/>
      <c r="E7" s="23"/>
      <c r="F7" s="23"/>
    </row>
    <row r="8" spans="1:18" ht="33.75" customHeight="1" thickBot="1" thickTop="1">
      <c r="A8" s="224" t="s">
        <v>29</v>
      </c>
      <c r="B8" s="44"/>
      <c r="C8" s="45"/>
      <c r="D8" s="46" t="s">
        <v>152</v>
      </c>
      <c r="E8" s="47" t="s">
        <v>275</v>
      </c>
      <c r="F8" s="176" t="s">
        <v>181</v>
      </c>
      <c r="G8" s="177" t="s">
        <v>183</v>
      </c>
      <c r="H8" s="179" t="s">
        <v>276</v>
      </c>
      <c r="I8" s="47" t="s">
        <v>277</v>
      </c>
      <c r="J8" s="47" t="s">
        <v>288</v>
      </c>
      <c r="K8" s="47" t="s">
        <v>278</v>
      </c>
      <c r="L8" s="47" t="s">
        <v>211</v>
      </c>
      <c r="M8" s="431" t="s">
        <v>279</v>
      </c>
      <c r="N8" s="466" t="s">
        <v>154</v>
      </c>
      <c r="O8" s="498" t="s">
        <v>289</v>
      </c>
      <c r="P8" s="485" t="s">
        <v>290</v>
      </c>
      <c r="Q8" s="47" t="s">
        <v>292</v>
      </c>
      <c r="R8" s="47" t="s">
        <v>291</v>
      </c>
    </row>
    <row r="9" spans="1:18" ht="12" customHeight="1" thickTop="1">
      <c r="A9" s="151"/>
      <c r="B9" s="53"/>
      <c r="C9" s="54"/>
      <c r="D9"/>
      <c r="E9"/>
      <c r="F9"/>
      <c r="G9" s="178"/>
      <c r="H9" s="143"/>
      <c r="I9"/>
      <c r="J9" s="197"/>
      <c r="K9" s="197"/>
      <c r="L9"/>
      <c r="M9" s="432"/>
      <c r="N9" s="198"/>
      <c r="O9" s="499"/>
      <c r="P9"/>
      <c r="Q9"/>
      <c r="R9"/>
    </row>
    <row r="10" spans="1:18" ht="12" customHeight="1">
      <c r="A10" s="225" t="s">
        <v>3</v>
      </c>
      <c r="B10" s="55"/>
      <c r="C10" s="56"/>
      <c r="D10" s="57">
        <f>SUM(D12,D13,D24,D28,D36,D42,D48,D59)</f>
        <v>95523</v>
      </c>
      <c r="E10" s="292">
        <f>SUM(E12,E13,E24,E28,E36,E42,E48,E59,E65)</f>
        <v>106677</v>
      </c>
      <c r="F10" s="292">
        <v>101897</v>
      </c>
      <c r="G10" s="292">
        <v>107782</v>
      </c>
      <c r="H10" s="293">
        <f>SUM(H12,H13,H24,H28,H36,H42,H48,H59,H65)</f>
        <v>107180.29</v>
      </c>
      <c r="I10" s="292">
        <f>SUM(I12,I13,I24,I28,I36,I42,I48,I59)</f>
        <v>102158</v>
      </c>
      <c r="J10" s="292">
        <f>SUM(J12,J13,J24,J28,J36,J42,J48,J59,J65,J70)</f>
        <v>110333.71</v>
      </c>
      <c r="K10" s="292"/>
      <c r="L10" s="292"/>
      <c r="M10" s="433">
        <f>SUM(M12,M13,M24,M28,M36,M42,M48,M59)</f>
        <v>111240</v>
      </c>
      <c r="N10" s="467">
        <f>SUM(N12,N13,N24,N28,N36,N42,N48,N59)</f>
        <v>102334</v>
      </c>
      <c r="O10" s="500">
        <v>115565</v>
      </c>
      <c r="P10" s="486">
        <f>SUM(P12,P13,P24,P28,P36,P42,P48,P59)</f>
        <v>111813</v>
      </c>
      <c r="Q10" s="292">
        <f>SUM(Q12,Q13,Q24,Q28,Q36,Q42,Q48,Q59,Q70,Q85)</f>
        <v>113720</v>
      </c>
      <c r="R10" s="293">
        <f>SUM(R12,R13,R24,R28,R36,R42,R48,R59)</f>
        <v>118923</v>
      </c>
    </row>
    <row r="11" spans="1:18" ht="12" customHeight="1">
      <c r="A11" s="226" t="s">
        <v>218</v>
      </c>
      <c r="B11" s="188"/>
      <c r="C11" s="154"/>
      <c r="D11" s="116"/>
      <c r="E11" s="294"/>
      <c r="F11" s="294"/>
      <c r="G11" s="294"/>
      <c r="H11" s="295"/>
      <c r="I11" s="294"/>
      <c r="J11" s="294"/>
      <c r="K11" s="294"/>
      <c r="L11" s="294"/>
      <c r="M11" s="434"/>
      <c r="N11" s="468"/>
      <c r="O11" s="501"/>
      <c r="P11" s="319"/>
      <c r="Q11" s="294"/>
      <c r="R11" s="296"/>
    </row>
    <row r="12" spans="1:18" ht="15" customHeight="1">
      <c r="A12" s="227"/>
      <c r="B12" s="149">
        <v>610</v>
      </c>
      <c r="C12" s="137" t="s">
        <v>34</v>
      </c>
      <c r="D12" s="60">
        <v>58036</v>
      </c>
      <c r="E12" s="297">
        <v>54562</v>
      </c>
      <c r="F12" s="298">
        <v>57500</v>
      </c>
      <c r="G12" s="299">
        <v>57100</v>
      </c>
      <c r="H12" s="299">
        <v>57079.84</v>
      </c>
      <c r="I12" s="297">
        <v>57500</v>
      </c>
      <c r="J12" s="297">
        <v>57441.83</v>
      </c>
      <c r="K12" s="297">
        <v>57500</v>
      </c>
      <c r="L12" s="297"/>
      <c r="M12" s="436">
        <v>60000</v>
      </c>
      <c r="N12" s="469">
        <v>58500</v>
      </c>
      <c r="O12" s="502">
        <v>60000</v>
      </c>
      <c r="P12" s="487">
        <v>63000</v>
      </c>
      <c r="Q12" s="297">
        <v>63000</v>
      </c>
      <c r="R12" s="299">
        <v>66150</v>
      </c>
    </row>
    <row r="13" spans="1:18" s="24" customFormat="1" ht="16.5" customHeight="1">
      <c r="A13" s="155" t="s">
        <v>353</v>
      </c>
      <c r="B13" s="141">
        <v>620</v>
      </c>
      <c r="C13" s="137" t="s">
        <v>21</v>
      </c>
      <c r="D13" s="60">
        <f>SUM(D14:D21)</f>
        <v>19008</v>
      </c>
      <c r="E13" s="297">
        <f>SUM(E14:E21)</f>
        <v>19264</v>
      </c>
      <c r="F13" s="297">
        <v>21097</v>
      </c>
      <c r="G13" s="297">
        <v>21447</v>
      </c>
      <c r="H13" s="299">
        <f>SUM(H14,H15,H16,H17,H18,H19,H20,H21)</f>
        <v>21580.79</v>
      </c>
      <c r="I13" s="297">
        <f>SUM(I14:I21)</f>
        <v>20978</v>
      </c>
      <c r="J13" s="297">
        <f>SUM(J14,J15,J16,J17,J18,J19,J20,J21)</f>
        <v>21259.44</v>
      </c>
      <c r="K13" s="297">
        <f>SUM(K14,K15,K16,K17,K18,K19,K20,K21)</f>
        <v>20978</v>
      </c>
      <c r="L13" s="297"/>
      <c r="M13" s="436">
        <f>SUM(,M14,M15,M16,M17,M18,M19,M20,M21)</f>
        <v>21830</v>
      </c>
      <c r="N13" s="469">
        <f>SUM(N14:N21)</f>
        <v>21299</v>
      </c>
      <c r="O13" s="502">
        <f>SUM(O14,O15,O16,O17,O18,O19,O20,O21)</f>
        <v>21830</v>
      </c>
      <c r="P13" s="487">
        <f>SUM(P14,P15,P16,P17,P18,P19,P20,P21)</f>
        <v>22963</v>
      </c>
      <c r="Q13" s="297">
        <f>SUM(Q14,Q15,Q16,Q17,Q18,Q19,Q20,Q21)</f>
        <v>23060</v>
      </c>
      <c r="R13" s="299">
        <f>SUM(R14,R15,R16,R17,R18,R19,R20,R21)</f>
        <v>24183</v>
      </c>
    </row>
    <row r="14" spans="1:18" ht="12" customHeight="1" outlineLevel="1">
      <c r="A14" s="151"/>
      <c r="B14" s="62">
        <v>621</v>
      </c>
      <c r="C14" s="63" t="s">
        <v>171</v>
      </c>
      <c r="D14" s="61">
        <v>3957</v>
      </c>
      <c r="E14" s="300">
        <v>3149</v>
      </c>
      <c r="F14" s="301">
        <v>5750</v>
      </c>
      <c r="G14" s="301">
        <v>6100</v>
      </c>
      <c r="H14" s="302">
        <v>6163.35</v>
      </c>
      <c r="I14" s="300">
        <v>5750</v>
      </c>
      <c r="J14" s="300">
        <v>5995.56</v>
      </c>
      <c r="K14" s="300">
        <v>5750</v>
      </c>
      <c r="L14" s="300"/>
      <c r="M14" s="437">
        <v>6000</v>
      </c>
      <c r="N14" s="470">
        <v>5850</v>
      </c>
      <c r="O14" s="503">
        <v>6000</v>
      </c>
      <c r="P14" s="317">
        <v>6300</v>
      </c>
      <c r="Q14" s="300">
        <v>6300</v>
      </c>
      <c r="R14" s="302">
        <v>6615</v>
      </c>
    </row>
    <row r="15" spans="1:18" ht="12" customHeight="1" outlineLevel="1">
      <c r="A15" s="151"/>
      <c r="B15" s="64">
        <v>625001</v>
      </c>
      <c r="C15" s="63" t="s">
        <v>35</v>
      </c>
      <c r="D15" s="61">
        <v>1237</v>
      </c>
      <c r="E15" s="300">
        <v>770</v>
      </c>
      <c r="F15" s="301">
        <v>805</v>
      </c>
      <c r="G15" s="301">
        <v>700</v>
      </c>
      <c r="H15" s="302">
        <v>698.44</v>
      </c>
      <c r="I15" s="300">
        <v>805</v>
      </c>
      <c r="J15" s="300">
        <v>741.32</v>
      </c>
      <c r="K15" s="300">
        <v>805</v>
      </c>
      <c r="L15" s="300"/>
      <c r="M15" s="437">
        <v>840</v>
      </c>
      <c r="N15" s="470">
        <v>819</v>
      </c>
      <c r="O15" s="503">
        <v>840</v>
      </c>
      <c r="P15" s="317">
        <v>945</v>
      </c>
      <c r="Q15" s="300">
        <v>945</v>
      </c>
      <c r="R15" s="302">
        <v>930</v>
      </c>
    </row>
    <row r="16" spans="1:18" ht="12" customHeight="1" outlineLevel="1">
      <c r="A16" s="151"/>
      <c r="B16" s="62" t="s">
        <v>4</v>
      </c>
      <c r="C16" s="63" t="s">
        <v>36</v>
      </c>
      <c r="D16" s="61">
        <v>7541</v>
      </c>
      <c r="E16" s="300">
        <v>8576</v>
      </c>
      <c r="F16" s="301">
        <v>8050</v>
      </c>
      <c r="G16" s="301">
        <v>8300</v>
      </c>
      <c r="H16" s="302">
        <v>8298.67</v>
      </c>
      <c r="I16" s="300">
        <v>8050</v>
      </c>
      <c r="J16" s="300">
        <v>8124.15</v>
      </c>
      <c r="K16" s="300">
        <v>8050</v>
      </c>
      <c r="L16" s="300"/>
      <c r="M16" s="437">
        <v>8400</v>
      </c>
      <c r="N16" s="470">
        <v>8190</v>
      </c>
      <c r="O16" s="503">
        <v>8400</v>
      </c>
      <c r="P16" s="317">
        <v>8820</v>
      </c>
      <c r="Q16" s="300">
        <v>8820</v>
      </c>
      <c r="R16" s="302">
        <v>9261</v>
      </c>
    </row>
    <row r="17" spans="1:18" ht="12" customHeight="1" outlineLevel="1">
      <c r="A17" s="151"/>
      <c r="B17" s="64">
        <v>625003</v>
      </c>
      <c r="C17" s="63" t="s">
        <v>37</v>
      </c>
      <c r="D17" s="61">
        <v>579</v>
      </c>
      <c r="E17" s="300">
        <v>595</v>
      </c>
      <c r="F17" s="301">
        <v>460</v>
      </c>
      <c r="G17" s="301">
        <v>440</v>
      </c>
      <c r="H17" s="302">
        <v>438.14</v>
      </c>
      <c r="I17" s="300">
        <v>460</v>
      </c>
      <c r="J17" s="300">
        <v>607.65</v>
      </c>
      <c r="K17" s="300">
        <v>460</v>
      </c>
      <c r="L17" s="300"/>
      <c r="M17" s="437">
        <v>480</v>
      </c>
      <c r="N17" s="470">
        <v>468</v>
      </c>
      <c r="O17" s="503">
        <v>480</v>
      </c>
      <c r="P17" s="317">
        <v>504</v>
      </c>
      <c r="Q17" s="300">
        <v>504</v>
      </c>
      <c r="R17" s="302">
        <v>530</v>
      </c>
    </row>
    <row r="18" spans="1:18" ht="12" customHeight="1" outlineLevel="1">
      <c r="A18" s="151"/>
      <c r="B18" s="64">
        <v>625004</v>
      </c>
      <c r="C18" s="63" t="s">
        <v>38</v>
      </c>
      <c r="D18" s="61">
        <v>1735</v>
      </c>
      <c r="E18" s="300">
        <v>1656</v>
      </c>
      <c r="F18" s="301">
        <v>1725</v>
      </c>
      <c r="G18" s="301">
        <v>1700</v>
      </c>
      <c r="H18" s="302">
        <v>1677.91</v>
      </c>
      <c r="I18" s="300">
        <v>1725</v>
      </c>
      <c r="J18" s="300">
        <v>1595.9</v>
      </c>
      <c r="K18" s="300">
        <v>1725</v>
      </c>
      <c r="L18" s="300"/>
      <c r="M18" s="437">
        <v>1800</v>
      </c>
      <c r="N18" s="470">
        <v>1755</v>
      </c>
      <c r="O18" s="503">
        <v>1800</v>
      </c>
      <c r="P18" s="317">
        <v>1890</v>
      </c>
      <c r="Q18" s="300">
        <v>1890</v>
      </c>
      <c r="R18" s="302">
        <v>1985</v>
      </c>
    </row>
    <row r="19" spans="1:18" ht="12" customHeight="1" outlineLevel="1">
      <c r="A19" s="151"/>
      <c r="B19" s="64">
        <v>625005</v>
      </c>
      <c r="C19" s="63" t="s">
        <v>39</v>
      </c>
      <c r="D19" s="61">
        <v>533</v>
      </c>
      <c r="E19" s="300">
        <v>611</v>
      </c>
      <c r="F19" s="301">
        <v>575</v>
      </c>
      <c r="G19" s="301">
        <v>575</v>
      </c>
      <c r="H19" s="302">
        <v>587.52</v>
      </c>
      <c r="I19" s="300">
        <v>575</v>
      </c>
      <c r="J19" s="300">
        <v>578.9</v>
      </c>
      <c r="K19" s="300">
        <v>575</v>
      </c>
      <c r="L19" s="300"/>
      <c r="M19" s="437">
        <v>600</v>
      </c>
      <c r="N19" s="470">
        <v>585</v>
      </c>
      <c r="O19" s="503">
        <v>600</v>
      </c>
      <c r="P19" s="317">
        <v>630</v>
      </c>
      <c r="Q19" s="300">
        <v>630</v>
      </c>
      <c r="R19" s="302">
        <v>670</v>
      </c>
    </row>
    <row r="20" spans="1:18" ht="12" customHeight="1" outlineLevel="1">
      <c r="A20" s="151"/>
      <c r="B20" s="64">
        <v>625007</v>
      </c>
      <c r="C20" s="63" t="s">
        <v>40</v>
      </c>
      <c r="D20" s="61">
        <v>2749</v>
      </c>
      <c r="E20" s="300">
        <v>2955</v>
      </c>
      <c r="F20" s="301">
        <v>2732</v>
      </c>
      <c r="G20" s="301">
        <v>2732</v>
      </c>
      <c r="H20" s="302">
        <v>2840.28</v>
      </c>
      <c r="I20" s="300">
        <v>2731</v>
      </c>
      <c r="J20" s="300">
        <v>2756.08</v>
      </c>
      <c r="K20" s="300">
        <v>2731</v>
      </c>
      <c r="L20" s="300"/>
      <c r="M20" s="437">
        <v>2850</v>
      </c>
      <c r="N20" s="470">
        <v>2750</v>
      </c>
      <c r="O20" s="503">
        <v>2850</v>
      </c>
      <c r="P20" s="317">
        <v>2992</v>
      </c>
      <c r="Q20" s="300">
        <v>2992</v>
      </c>
      <c r="R20" s="302">
        <v>3142</v>
      </c>
    </row>
    <row r="21" spans="1:18" ht="12" customHeight="1" outlineLevel="1">
      <c r="A21" s="151"/>
      <c r="B21" s="62">
        <v>627</v>
      </c>
      <c r="C21" s="63" t="s">
        <v>41</v>
      </c>
      <c r="D21" s="61">
        <v>677</v>
      </c>
      <c r="E21" s="300">
        <v>952</v>
      </c>
      <c r="F21" s="301">
        <v>1000</v>
      </c>
      <c r="G21" s="301">
        <v>900</v>
      </c>
      <c r="H21" s="302">
        <v>876.48</v>
      </c>
      <c r="I21" s="300">
        <v>882</v>
      </c>
      <c r="J21" s="300">
        <v>859.88</v>
      </c>
      <c r="K21" s="302">
        <v>882</v>
      </c>
      <c r="L21" s="300"/>
      <c r="M21" s="437">
        <v>860</v>
      </c>
      <c r="N21" s="470">
        <v>882</v>
      </c>
      <c r="O21" s="503">
        <v>860</v>
      </c>
      <c r="P21" s="317">
        <v>882</v>
      </c>
      <c r="Q21" s="300">
        <v>979</v>
      </c>
      <c r="R21" s="302">
        <v>1050</v>
      </c>
    </row>
    <row r="22" spans="1:18" ht="12" customHeight="1" outlineLevel="1">
      <c r="A22" s="189"/>
      <c r="B22" s="186"/>
      <c r="C22" s="190"/>
      <c r="D22" s="180"/>
      <c r="E22" s="299"/>
      <c r="F22" s="299"/>
      <c r="G22" s="299"/>
      <c r="H22" s="299"/>
      <c r="I22" s="299"/>
      <c r="J22" s="299"/>
      <c r="K22" s="299"/>
      <c r="L22" s="303"/>
      <c r="M22" s="435"/>
      <c r="N22" s="469"/>
      <c r="O22" s="502"/>
      <c r="P22" s="488"/>
      <c r="Q22" s="299"/>
      <c r="R22" s="299"/>
    </row>
    <row r="23" spans="1:18" ht="12" customHeight="1" outlineLevel="1">
      <c r="A23" s="151"/>
      <c r="B23" s="62"/>
      <c r="C23" s="63"/>
      <c r="D23" s="61"/>
      <c r="E23" s="300"/>
      <c r="F23" s="301"/>
      <c r="G23" s="301"/>
      <c r="H23" s="302"/>
      <c r="I23" s="300"/>
      <c r="J23" s="300"/>
      <c r="K23" s="300"/>
      <c r="L23" s="300"/>
      <c r="M23" s="437"/>
      <c r="N23" s="470"/>
      <c r="O23" s="503"/>
      <c r="P23" s="317"/>
      <c r="Q23" s="300"/>
      <c r="R23" s="301"/>
    </row>
    <row r="24" spans="1:18" s="156" customFormat="1" ht="15.75" customHeight="1" outlineLevel="1">
      <c r="A24" s="151"/>
      <c r="B24" s="149">
        <v>632</v>
      </c>
      <c r="C24" s="137" t="s">
        <v>42</v>
      </c>
      <c r="D24" s="60">
        <f aca="true" t="shared" si="0" ref="D24:I24">SUM(D25:D27)</f>
        <v>2245</v>
      </c>
      <c r="E24" s="297">
        <f t="shared" si="0"/>
        <v>6245</v>
      </c>
      <c r="F24" s="297">
        <f t="shared" si="0"/>
        <v>6100</v>
      </c>
      <c r="G24" s="297">
        <f t="shared" si="0"/>
        <v>6040</v>
      </c>
      <c r="H24" s="299">
        <f t="shared" si="0"/>
        <v>6192.400000000001</v>
      </c>
      <c r="I24" s="297">
        <f t="shared" si="0"/>
        <v>6200</v>
      </c>
      <c r="J24" s="297">
        <f>SUM(J25:J27)</f>
        <v>5823.61</v>
      </c>
      <c r="K24" s="297">
        <f>SUM(K25,K26,K27)</f>
        <v>6300</v>
      </c>
      <c r="L24" s="297"/>
      <c r="M24" s="436">
        <f>SUM(M25,M26,M27)</f>
        <v>5960</v>
      </c>
      <c r="N24" s="469">
        <f>SUM(N25:N27)</f>
        <v>6100</v>
      </c>
      <c r="O24" s="502">
        <v>6550</v>
      </c>
      <c r="P24" s="487">
        <f>SUM(P25:P27)</f>
        <v>6120</v>
      </c>
      <c r="Q24" s="297">
        <f>SUM(Q25:Q27)</f>
        <v>6180</v>
      </c>
      <c r="R24" s="299">
        <f>SUM(R25:R27)</f>
        <v>6200</v>
      </c>
    </row>
    <row r="25" spans="1:18" s="25" customFormat="1" ht="12" customHeight="1">
      <c r="A25" s="155"/>
      <c r="B25" s="72">
        <v>632001</v>
      </c>
      <c r="C25" s="73" t="s">
        <v>100</v>
      </c>
      <c r="D25" s="61">
        <v>718</v>
      </c>
      <c r="E25" s="300">
        <v>4196</v>
      </c>
      <c r="F25" s="301">
        <v>4000</v>
      </c>
      <c r="G25" s="301">
        <v>4200</v>
      </c>
      <c r="H25" s="302">
        <v>4357.52</v>
      </c>
      <c r="I25" s="300">
        <v>4200</v>
      </c>
      <c r="J25" s="300">
        <v>4075.65</v>
      </c>
      <c r="K25" s="300">
        <v>4300</v>
      </c>
      <c r="L25" s="300"/>
      <c r="M25" s="437">
        <v>4000</v>
      </c>
      <c r="N25" s="470">
        <v>4000</v>
      </c>
      <c r="O25" s="503">
        <v>4200</v>
      </c>
      <c r="P25" s="317">
        <v>4000</v>
      </c>
      <c r="Q25" s="300">
        <v>4000</v>
      </c>
      <c r="R25" s="302">
        <v>4100</v>
      </c>
    </row>
    <row r="26" spans="1:18" ht="12" customHeight="1" outlineLevel="1">
      <c r="A26" s="151"/>
      <c r="B26" s="74">
        <v>632002</v>
      </c>
      <c r="C26" s="69" t="s">
        <v>43</v>
      </c>
      <c r="D26" s="61">
        <v>46</v>
      </c>
      <c r="E26" s="300">
        <v>43</v>
      </c>
      <c r="F26" s="301">
        <v>100</v>
      </c>
      <c r="G26" s="301">
        <v>40</v>
      </c>
      <c r="H26" s="302">
        <v>38.25</v>
      </c>
      <c r="I26" s="300">
        <v>200</v>
      </c>
      <c r="J26" s="300">
        <v>44.25</v>
      </c>
      <c r="K26" s="300">
        <v>200</v>
      </c>
      <c r="L26" s="300"/>
      <c r="M26" s="437">
        <v>160</v>
      </c>
      <c r="N26" s="470">
        <v>200</v>
      </c>
      <c r="O26" s="503">
        <v>150</v>
      </c>
      <c r="P26" s="317">
        <v>120</v>
      </c>
      <c r="Q26" s="300">
        <v>100</v>
      </c>
      <c r="R26" s="302">
        <v>100</v>
      </c>
    </row>
    <row r="27" spans="1:18" ht="12.75" outlineLevel="1">
      <c r="A27" s="151"/>
      <c r="B27" s="74">
        <v>632003</v>
      </c>
      <c r="C27" s="69" t="s">
        <v>44</v>
      </c>
      <c r="D27" s="61">
        <v>1481</v>
      </c>
      <c r="E27" s="300">
        <v>2006</v>
      </c>
      <c r="F27" s="301">
        <v>2000</v>
      </c>
      <c r="G27" s="301">
        <v>1800</v>
      </c>
      <c r="H27" s="302">
        <v>1796.63</v>
      </c>
      <c r="I27" s="300">
        <v>1800</v>
      </c>
      <c r="J27" s="300">
        <v>1703.71</v>
      </c>
      <c r="K27" s="300">
        <v>1800</v>
      </c>
      <c r="L27" s="300"/>
      <c r="M27" s="437">
        <v>1800</v>
      </c>
      <c r="N27" s="470">
        <v>1900</v>
      </c>
      <c r="O27" s="503">
        <v>2200</v>
      </c>
      <c r="P27" s="317">
        <v>2000</v>
      </c>
      <c r="Q27" s="300">
        <v>2080</v>
      </c>
      <c r="R27" s="302">
        <v>2000</v>
      </c>
    </row>
    <row r="28" spans="1:18" s="25" customFormat="1" ht="16.5" customHeight="1">
      <c r="A28" s="155"/>
      <c r="B28" s="66">
        <v>633</v>
      </c>
      <c r="C28" s="67" t="s">
        <v>18</v>
      </c>
      <c r="D28" s="60">
        <f aca="true" t="shared" si="1" ref="D28:I28">SUM(D31:D35)</f>
        <v>3895</v>
      </c>
      <c r="E28" s="297">
        <f t="shared" si="1"/>
        <v>3959</v>
      </c>
      <c r="F28" s="297">
        <f t="shared" si="1"/>
        <v>3300</v>
      </c>
      <c r="G28" s="297">
        <f t="shared" si="1"/>
        <v>3700</v>
      </c>
      <c r="H28" s="299">
        <f t="shared" si="1"/>
        <v>3754.44</v>
      </c>
      <c r="I28" s="297">
        <f t="shared" si="1"/>
        <v>4400</v>
      </c>
      <c r="J28" s="297">
        <f>SUM(J29,J30,J31,J32,J33,J34,J35)</f>
        <v>4159.9</v>
      </c>
      <c r="K28" s="297">
        <f>SUM(K29,K31,K32,K33,K34,K35)</f>
        <v>4869</v>
      </c>
      <c r="L28" s="297"/>
      <c r="M28" s="436">
        <f>SUM(M29,M31,M32,M33,M34,M35)</f>
        <v>6250</v>
      </c>
      <c r="N28" s="469">
        <f>SUM(N31:N35)</f>
        <v>3900</v>
      </c>
      <c r="O28" s="502">
        <v>3450</v>
      </c>
      <c r="P28" s="487">
        <f>SUM(P31:P35)</f>
        <v>3780</v>
      </c>
      <c r="Q28" s="297">
        <f>SUM(Q29:Q35)</f>
        <v>5050</v>
      </c>
      <c r="R28" s="299">
        <f>SUM(R31:R35)</f>
        <v>4850</v>
      </c>
    </row>
    <row r="29" spans="1:18" s="25" customFormat="1" ht="13.5" customHeight="1">
      <c r="A29" s="155"/>
      <c r="B29" s="205">
        <v>633001</v>
      </c>
      <c r="C29" s="110" t="s">
        <v>45</v>
      </c>
      <c r="D29" s="60"/>
      <c r="E29" s="297"/>
      <c r="F29" s="297"/>
      <c r="G29" s="297"/>
      <c r="H29" s="299"/>
      <c r="I29" s="297"/>
      <c r="J29" s="300">
        <v>419.16</v>
      </c>
      <c r="K29" s="300">
        <v>419</v>
      </c>
      <c r="L29" s="297"/>
      <c r="M29" s="437">
        <v>400</v>
      </c>
      <c r="N29" s="469"/>
      <c r="O29" s="502">
        <v>0</v>
      </c>
      <c r="P29" s="487"/>
      <c r="Q29" s="300">
        <v>500</v>
      </c>
      <c r="R29" s="299">
        <v>0</v>
      </c>
    </row>
    <row r="30" spans="1:18" s="25" customFormat="1" ht="13.5" customHeight="1">
      <c r="A30" s="155"/>
      <c r="B30" s="205">
        <v>633002</v>
      </c>
      <c r="C30" s="110" t="s">
        <v>274</v>
      </c>
      <c r="D30" s="60"/>
      <c r="E30" s="297"/>
      <c r="F30" s="297"/>
      <c r="G30" s="297"/>
      <c r="H30" s="299"/>
      <c r="I30" s="297"/>
      <c r="J30" s="300">
        <v>115.9</v>
      </c>
      <c r="K30" s="300"/>
      <c r="L30" s="297"/>
      <c r="M30" s="437"/>
      <c r="N30" s="469"/>
      <c r="O30" s="502">
        <v>0</v>
      </c>
      <c r="P30" s="487"/>
      <c r="Q30" s="297">
        <v>0</v>
      </c>
      <c r="R30" s="299">
        <v>0</v>
      </c>
    </row>
    <row r="31" spans="1:18" ht="12" customHeight="1" outlineLevel="1">
      <c r="A31" s="151"/>
      <c r="B31" s="74">
        <v>633006</v>
      </c>
      <c r="C31" s="139" t="s">
        <v>260</v>
      </c>
      <c r="D31" s="61">
        <v>1739</v>
      </c>
      <c r="E31" s="300">
        <v>2604</v>
      </c>
      <c r="F31" s="301">
        <v>2000</v>
      </c>
      <c r="G31" s="301">
        <v>2900</v>
      </c>
      <c r="H31" s="302">
        <v>2928.11</v>
      </c>
      <c r="I31" s="300">
        <v>3500</v>
      </c>
      <c r="J31" s="300">
        <v>2755.85</v>
      </c>
      <c r="K31" s="300">
        <v>3500</v>
      </c>
      <c r="L31" s="300"/>
      <c r="M31" s="437">
        <v>3900</v>
      </c>
      <c r="N31" s="470">
        <v>3000</v>
      </c>
      <c r="O31" s="503">
        <v>2700</v>
      </c>
      <c r="P31" s="317">
        <v>2800</v>
      </c>
      <c r="Q31" s="300">
        <v>3500</v>
      </c>
      <c r="R31" s="302">
        <v>4000</v>
      </c>
    </row>
    <row r="32" spans="1:18" ht="12" customHeight="1" outlineLevel="1">
      <c r="A32" s="151"/>
      <c r="B32" s="74">
        <v>633009</v>
      </c>
      <c r="C32" s="69" t="s">
        <v>47</v>
      </c>
      <c r="D32" s="61">
        <v>570</v>
      </c>
      <c r="E32" s="300">
        <v>718</v>
      </c>
      <c r="F32" s="301">
        <v>200</v>
      </c>
      <c r="G32" s="301">
        <v>500</v>
      </c>
      <c r="H32" s="302">
        <v>526.89</v>
      </c>
      <c r="I32" s="300">
        <v>300</v>
      </c>
      <c r="J32" s="300">
        <v>453.14</v>
      </c>
      <c r="K32" s="300">
        <v>300</v>
      </c>
      <c r="L32" s="300"/>
      <c r="M32" s="437">
        <v>200</v>
      </c>
      <c r="N32" s="470">
        <v>250</v>
      </c>
      <c r="O32" s="503">
        <v>200</v>
      </c>
      <c r="P32" s="317">
        <v>180</v>
      </c>
      <c r="Q32" s="300">
        <v>200</v>
      </c>
      <c r="R32" s="302">
        <v>200</v>
      </c>
    </row>
    <row r="33" spans="1:18" ht="12" customHeight="1" outlineLevel="1">
      <c r="A33" s="151"/>
      <c r="B33" s="74">
        <v>633010</v>
      </c>
      <c r="C33" s="69" t="s">
        <v>129</v>
      </c>
      <c r="D33" s="61">
        <v>103</v>
      </c>
      <c r="E33" s="300">
        <v>99</v>
      </c>
      <c r="F33" s="301">
        <v>100</v>
      </c>
      <c r="G33" s="301">
        <v>100</v>
      </c>
      <c r="H33" s="302">
        <v>109.8</v>
      </c>
      <c r="I33" s="300">
        <v>100</v>
      </c>
      <c r="J33" s="300">
        <v>136.82</v>
      </c>
      <c r="K33" s="300">
        <v>150</v>
      </c>
      <c r="L33" s="300"/>
      <c r="M33" s="437">
        <v>150</v>
      </c>
      <c r="N33" s="470">
        <v>100</v>
      </c>
      <c r="O33" s="503">
        <v>230</v>
      </c>
      <c r="P33" s="317">
        <v>250</v>
      </c>
      <c r="Q33" s="300">
        <v>250</v>
      </c>
      <c r="R33" s="302">
        <v>100</v>
      </c>
    </row>
    <row r="34" spans="1:18" ht="12" customHeight="1" outlineLevel="1">
      <c r="A34" s="151"/>
      <c r="B34" s="74">
        <v>633013</v>
      </c>
      <c r="C34" s="69" t="s">
        <v>48</v>
      </c>
      <c r="D34" s="61"/>
      <c r="E34" s="300"/>
      <c r="F34" s="301">
        <v>500</v>
      </c>
      <c r="G34" s="301">
        <v>0</v>
      </c>
      <c r="H34" s="302">
        <v>0</v>
      </c>
      <c r="I34" s="300">
        <v>200</v>
      </c>
      <c r="J34" s="300">
        <v>0</v>
      </c>
      <c r="K34" s="300">
        <v>200</v>
      </c>
      <c r="L34" s="300"/>
      <c r="M34" s="437">
        <v>1300</v>
      </c>
      <c r="N34" s="470">
        <v>250</v>
      </c>
      <c r="O34" s="503">
        <v>0</v>
      </c>
      <c r="P34" s="317">
        <v>250</v>
      </c>
      <c r="Q34" s="300">
        <v>300</v>
      </c>
      <c r="R34" s="302">
        <v>250</v>
      </c>
    </row>
    <row r="35" spans="1:18" ht="12" customHeight="1" outlineLevel="1">
      <c r="A35" s="151"/>
      <c r="B35" s="74">
        <v>633016</v>
      </c>
      <c r="C35" s="69" t="s">
        <v>49</v>
      </c>
      <c r="D35" s="61">
        <v>1483</v>
      </c>
      <c r="E35" s="300">
        <v>538</v>
      </c>
      <c r="F35" s="301">
        <v>500</v>
      </c>
      <c r="G35" s="301">
        <v>200</v>
      </c>
      <c r="H35" s="302">
        <v>189.64</v>
      </c>
      <c r="I35" s="300">
        <v>300</v>
      </c>
      <c r="J35" s="300">
        <v>279.03</v>
      </c>
      <c r="K35" s="300">
        <v>300</v>
      </c>
      <c r="L35" s="300"/>
      <c r="M35" s="437">
        <v>300</v>
      </c>
      <c r="N35" s="470">
        <v>300</v>
      </c>
      <c r="O35" s="503">
        <v>320</v>
      </c>
      <c r="P35" s="317">
        <v>300</v>
      </c>
      <c r="Q35" s="300">
        <v>300</v>
      </c>
      <c r="R35" s="302">
        <v>300</v>
      </c>
    </row>
    <row r="36" spans="1:18" s="25" customFormat="1" ht="16.5" customHeight="1">
      <c r="A36" s="155"/>
      <c r="B36" s="66">
        <v>634</v>
      </c>
      <c r="C36" s="67" t="s">
        <v>5</v>
      </c>
      <c r="D36" s="60">
        <f aca="true" t="shared" si="2" ref="D36:I36">SUM(D37:D41)</f>
        <v>3924</v>
      </c>
      <c r="E36" s="297">
        <f t="shared" si="2"/>
        <v>3453</v>
      </c>
      <c r="F36" s="297">
        <f t="shared" si="2"/>
        <v>3800</v>
      </c>
      <c r="G36" s="297">
        <f t="shared" si="2"/>
        <v>4020</v>
      </c>
      <c r="H36" s="299">
        <f t="shared" si="2"/>
        <v>4007.93</v>
      </c>
      <c r="I36" s="297">
        <f t="shared" si="2"/>
        <v>4150</v>
      </c>
      <c r="J36" s="297">
        <f>SUM(J37,J38,J39,J40,J41)</f>
        <v>4363.03</v>
      </c>
      <c r="K36" s="297">
        <f>SUM(K37,K38,K39,K40,K41)</f>
        <v>5110</v>
      </c>
      <c r="L36" s="297"/>
      <c r="M36" s="436">
        <f>SUM(M37,M38,M39,M40,M41)</f>
        <v>4780</v>
      </c>
      <c r="N36" s="469">
        <f>SUM(N37:N41)</f>
        <v>3800</v>
      </c>
      <c r="O36" s="502">
        <v>4010</v>
      </c>
      <c r="P36" s="487">
        <f>SUM(P37:P41)</f>
        <v>4100</v>
      </c>
      <c r="Q36" s="297">
        <f>SUM(Q37:Q41)</f>
        <v>4080</v>
      </c>
      <c r="R36" s="299">
        <f>SUM(R37:R41)</f>
        <v>4500</v>
      </c>
    </row>
    <row r="37" spans="1:18" ht="12" customHeight="1" outlineLevel="1">
      <c r="A37" s="151"/>
      <c r="B37" s="74">
        <v>634001</v>
      </c>
      <c r="C37" s="69" t="s">
        <v>50</v>
      </c>
      <c r="D37" s="61">
        <v>2229</v>
      </c>
      <c r="E37" s="300">
        <v>1634</v>
      </c>
      <c r="F37" s="301">
        <v>1500</v>
      </c>
      <c r="G37" s="301">
        <v>2300</v>
      </c>
      <c r="H37" s="302">
        <v>2319.65</v>
      </c>
      <c r="I37" s="300">
        <v>2000</v>
      </c>
      <c r="J37" s="300">
        <v>2283.3</v>
      </c>
      <c r="K37" s="300">
        <v>2000</v>
      </c>
      <c r="L37" s="300"/>
      <c r="M37" s="437">
        <v>2300</v>
      </c>
      <c r="N37" s="470">
        <v>1900</v>
      </c>
      <c r="O37" s="503">
        <v>2100</v>
      </c>
      <c r="P37" s="317">
        <v>2000</v>
      </c>
      <c r="Q37" s="300">
        <v>2300</v>
      </c>
      <c r="R37" s="302">
        <v>2300</v>
      </c>
    </row>
    <row r="38" spans="1:18" ht="12" customHeight="1" outlineLevel="1">
      <c r="A38" s="151"/>
      <c r="B38" s="74">
        <v>634002</v>
      </c>
      <c r="C38" s="69" t="s">
        <v>51</v>
      </c>
      <c r="D38" s="61">
        <v>23</v>
      </c>
      <c r="E38" s="300">
        <v>0</v>
      </c>
      <c r="F38" s="301">
        <v>400</v>
      </c>
      <c r="G38" s="301">
        <v>20</v>
      </c>
      <c r="H38" s="302">
        <v>19.72</v>
      </c>
      <c r="I38" s="300">
        <v>740</v>
      </c>
      <c r="J38" s="300">
        <v>77.5</v>
      </c>
      <c r="K38" s="300">
        <v>740</v>
      </c>
      <c r="L38" s="300"/>
      <c r="M38" s="437">
        <v>300</v>
      </c>
      <c r="N38" s="470">
        <v>600</v>
      </c>
      <c r="O38" s="503">
        <v>0</v>
      </c>
      <c r="P38" s="317">
        <v>500</v>
      </c>
      <c r="Q38" s="300">
        <v>300</v>
      </c>
      <c r="R38" s="302">
        <v>600</v>
      </c>
    </row>
    <row r="39" spans="1:18" ht="12" customHeight="1" outlineLevel="1">
      <c r="A39" s="151"/>
      <c r="B39" s="74">
        <v>634005</v>
      </c>
      <c r="C39" s="69" t="s">
        <v>53</v>
      </c>
      <c r="D39" s="61">
        <v>35</v>
      </c>
      <c r="E39" s="300">
        <v>55</v>
      </c>
      <c r="F39" s="301">
        <v>0</v>
      </c>
      <c r="G39" s="301">
        <v>100</v>
      </c>
      <c r="H39" s="302">
        <v>73.8</v>
      </c>
      <c r="I39" s="300">
        <v>60</v>
      </c>
      <c r="J39" s="300">
        <v>99</v>
      </c>
      <c r="K39" s="300">
        <v>120</v>
      </c>
      <c r="L39" s="300"/>
      <c r="M39" s="437">
        <v>80</v>
      </c>
      <c r="N39" s="470">
        <v>50</v>
      </c>
      <c r="O39" s="503">
        <v>80</v>
      </c>
      <c r="P39" s="317">
        <v>50</v>
      </c>
      <c r="Q39" s="300">
        <v>80</v>
      </c>
      <c r="R39" s="302">
        <v>100</v>
      </c>
    </row>
    <row r="40" spans="1:18" ht="12" customHeight="1" outlineLevel="1">
      <c r="A40" s="151"/>
      <c r="B40" s="74">
        <v>634004</v>
      </c>
      <c r="C40" s="69" t="s">
        <v>134</v>
      </c>
      <c r="D40" s="61">
        <v>1396</v>
      </c>
      <c r="E40" s="300">
        <v>1530</v>
      </c>
      <c r="F40" s="301">
        <v>1500</v>
      </c>
      <c r="G40" s="301">
        <v>1400</v>
      </c>
      <c r="H40" s="302">
        <v>1407.95</v>
      </c>
      <c r="I40" s="300">
        <v>1100</v>
      </c>
      <c r="J40" s="300">
        <v>1758.54</v>
      </c>
      <c r="K40" s="300">
        <v>2000</v>
      </c>
      <c r="L40" s="300"/>
      <c r="M40" s="437">
        <v>1900</v>
      </c>
      <c r="N40" s="470">
        <v>1000</v>
      </c>
      <c r="O40" s="503">
        <v>1700</v>
      </c>
      <c r="P40" s="317">
        <v>1300</v>
      </c>
      <c r="Q40" s="300">
        <v>1200</v>
      </c>
      <c r="R40" s="302">
        <v>1300</v>
      </c>
    </row>
    <row r="41" spans="1:18" ht="12" customHeight="1" outlineLevel="1">
      <c r="A41" s="151"/>
      <c r="B41" s="74">
        <v>634003</v>
      </c>
      <c r="C41" s="69" t="s">
        <v>52</v>
      </c>
      <c r="D41" s="61">
        <v>241</v>
      </c>
      <c r="E41" s="300">
        <v>234</v>
      </c>
      <c r="F41" s="301">
        <v>400</v>
      </c>
      <c r="G41" s="301">
        <v>200</v>
      </c>
      <c r="H41" s="302">
        <v>186.81</v>
      </c>
      <c r="I41" s="300">
        <v>250</v>
      </c>
      <c r="J41" s="300">
        <v>144.69</v>
      </c>
      <c r="K41" s="300">
        <v>250</v>
      </c>
      <c r="L41" s="300"/>
      <c r="M41" s="437">
        <v>200</v>
      </c>
      <c r="N41" s="470">
        <v>250</v>
      </c>
      <c r="O41" s="503">
        <v>130</v>
      </c>
      <c r="P41" s="317">
        <v>250</v>
      </c>
      <c r="Q41" s="300">
        <v>200</v>
      </c>
      <c r="R41" s="302">
        <v>200</v>
      </c>
    </row>
    <row r="42" spans="1:18" s="25" customFormat="1" ht="16.5" customHeight="1">
      <c r="A42" s="155"/>
      <c r="B42" s="66">
        <v>635</v>
      </c>
      <c r="C42" s="67" t="s">
        <v>19</v>
      </c>
      <c r="D42" s="60">
        <f aca="true" t="shared" si="3" ref="D42:I42">SUM(D44:D47)</f>
        <v>1453</v>
      </c>
      <c r="E42" s="297">
        <f t="shared" si="3"/>
        <v>3869</v>
      </c>
      <c r="F42" s="297">
        <f t="shared" si="3"/>
        <v>1600</v>
      </c>
      <c r="G42" s="297">
        <f t="shared" si="3"/>
        <v>2200</v>
      </c>
      <c r="H42" s="299">
        <f t="shared" si="3"/>
        <v>1248.98</v>
      </c>
      <c r="I42" s="297">
        <f t="shared" si="3"/>
        <v>1100</v>
      </c>
      <c r="J42" s="297">
        <f>SUM(J43:J47)</f>
        <v>1628.49</v>
      </c>
      <c r="K42" s="297">
        <f>SUM(K44,K46,K47)</f>
        <v>1880</v>
      </c>
      <c r="L42" s="297"/>
      <c r="M42" s="436">
        <f>SUM(M44,M46,M47)</f>
        <v>1250</v>
      </c>
      <c r="N42" s="469">
        <f>SUM(N44:N47)</f>
        <v>1000</v>
      </c>
      <c r="O42" s="502">
        <v>1280</v>
      </c>
      <c r="P42" s="487">
        <f>SUM(P44:P47)</f>
        <v>1600</v>
      </c>
      <c r="Q42" s="297">
        <f>SUM(Q43:Q47)</f>
        <v>1150</v>
      </c>
      <c r="R42" s="299">
        <f>SUM(R44:R47)</f>
        <v>2300</v>
      </c>
    </row>
    <row r="43" spans="1:18" s="25" customFormat="1" ht="16.5" customHeight="1">
      <c r="A43" s="155"/>
      <c r="B43" s="205">
        <v>635001</v>
      </c>
      <c r="C43" s="110" t="s">
        <v>312</v>
      </c>
      <c r="D43" s="60"/>
      <c r="E43" s="297"/>
      <c r="F43" s="297"/>
      <c r="G43" s="297"/>
      <c r="H43" s="299"/>
      <c r="I43" s="297"/>
      <c r="J43" s="300">
        <v>105</v>
      </c>
      <c r="K43" s="297"/>
      <c r="L43" s="297"/>
      <c r="M43" s="436"/>
      <c r="N43" s="469"/>
      <c r="O43" s="502">
        <v>0</v>
      </c>
      <c r="P43" s="487"/>
      <c r="Q43" s="297">
        <v>0</v>
      </c>
      <c r="R43" s="299"/>
    </row>
    <row r="44" spans="1:18" ht="12" customHeight="1" outlineLevel="1">
      <c r="A44" s="151"/>
      <c r="B44" s="74">
        <v>635004</v>
      </c>
      <c r="C44" s="69" t="s">
        <v>54</v>
      </c>
      <c r="D44" s="61">
        <v>1420</v>
      </c>
      <c r="E44" s="300">
        <v>1431</v>
      </c>
      <c r="F44" s="301">
        <v>1000</v>
      </c>
      <c r="G44" s="301">
        <v>500</v>
      </c>
      <c r="H44" s="302">
        <v>552.32</v>
      </c>
      <c r="I44" s="300">
        <v>600</v>
      </c>
      <c r="J44" s="300">
        <v>387.99</v>
      </c>
      <c r="K44" s="300">
        <v>600</v>
      </c>
      <c r="L44" s="300"/>
      <c r="M44" s="437">
        <v>450</v>
      </c>
      <c r="N44" s="470">
        <v>500</v>
      </c>
      <c r="O44" s="503">
        <v>400</v>
      </c>
      <c r="P44" s="317">
        <v>0</v>
      </c>
      <c r="Q44" s="300">
        <v>0</v>
      </c>
      <c r="R44" s="302">
        <v>400</v>
      </c>
    </row>
    <row r="45" spans="1:18" ht="12" customHeight="1" outlineLevel="1">
      <c r="A45" s="151"/>
      <c r="B45" s="74">
        <v>635002</v>
      </c>
      <c r="C45" s="139" t="s">
        <v>274</v>
      </c>
      <c r="D45" s="61"/>
      <c r="E45" s="300">
        <v>837</v>
      </c>
      <c r="F45" s="301"/>
      <c r="G45" s="301"/>
      <c r="H45" s="302"/>
      <c r="I45" s="300"/>
      <c r="J45" s="300">
        <v>0</v>
      </c>
      <c r="K45" s="300"/>
      <c r="L45" s="300"/>
      <c r="M45" s="437"/>
      <c r="N45" s="470"/>
      <c r="O45" s="503">
        <v>80</v>
      </c>
      <c r="P45" s="317">
        <v>300</v>
      </c>
      <c r="Q45" s="300">
        <v>250</v>
      </c>
      <c r="R45" s="302">
        <v>100</v>
      </c>
    </row>
    <row r="46" spans="1:18" ht="12" customHeight="1" outlineLevel="1">
      <c r="A46" s="151"/>
      <c r="B46" s="74">
        <v>635006</v>
      </c>
      <c r="C46" s="139" t="s">
        <v>238</v>
      </c>
      <c r="D46" s="61"/>
      <c r="E46" s="300">
        <v>1332</v>
      </c>
      <c r="F46" s="301"/>
      <c r="G46" s="301">
        <v>1000</v>
      </c>
      <c r="H46" s="302">
        <v>0</v>
      </c>
      <c r="I46" s="300"/>
      <c r="J46" s="300">
        <v>278.64</v>
      </c>
      <c r="K46" s="300">
        <v>280</v>
      </c>
      <c r="L46" s="300"/>
      <c r="M46" s="437">
        <v>300</v>
      </c>
      <c r="N46" s="470"/>
      <c r="O46" s="503">
        <v>0</v>
      </c>
      <c r="P46" s="317">
        <v>100</v>
      </c>
      <c r="Q46" s="300">
        <v>100</v>
      </c>
      <c r="R46" s="302">
        <v>1000</v>
      </c>
    </row>
    <row r="47" spans="1:18" ht="12" customHeight="1" outlineLevel="1">
      <c r="A47" s="151"/>
      <c r="B47" s="74">
        <v>635009</v>
      </c>
      <c r="C47" s="69" t="s">
        <v>101</v>
      </c>
      <c r="D47" s="61">
        <v>33</v>
      </c>
      <c r="E47" s="300">
        <v>269</v>
      </c>
      <c r="F47" s="301">
        <v>600</v>
      </c>
      <c r="G47" s="301">
        <v>700</v>
      </c>
      <c r="H47" s="302">
        <v>696.66</v>
      </c>
      <c r="I47" s="300">
        <v>500</v>
      </c>
      <c r="J47" s="302">
        <v>856.86</v>
      </c>
      <c r="K47" s="300">
        <v>1000</v>
      </c>
      <c r="L47" s="300"/>
      <c r="M47" s="437">
        <v>500</v>
      </c>
      <c r="N47" s="470">
        <v>500</v>
      </c>
      <c r="O47" s="503">
        <v>800</v>
      </c>
      <c r="P47" s="317">
        <v>1200</v>
      </c>
      <c r="Q47" s="300">
        <v>800</v>
      </c>
      <c r="R47" s="302">
        <v>800</v>
      </c>
    </row>
    <row r="48" spans="1:18" s="25" customFormat="1" ht="15.75" customHeight="1">
      <c r="A48" s="155"/>
      <c r="B48" s="149">
        <v>637</v>
      </c>
      <c r="C48" s="111" t="s">
        <v>20</v>
      </c>
      <c r="D48" s="60">
        <f aca="true" t="shared" si="4" ref="D48:I48">SUM(D49:D58)</f>
        <v>6664</v>
      </c>
      <c r="E48" s="297">
        <f t="shared" si="4"/>
        <v>10963</v>
      </c>
      <c r="F48" s="297">
        <f t="shared" si="4"/>
        <v>8200</v>
      </c>
      <c r="G48" s="297">
        <f t="shared" si="4"/>
        <v>8130</v>
      </c>
      <c r="H48" s="299">
        <f t="shared" si="4"/>
        <v>8196.35</v>
      </c>
      <c r="I48" s="297">
        <f t="shared" si="4"/>
        <v>7370</v>
      </c>
      <c r="J48" s="297">
        <f>SUM(J49:J58)</f>
        <v>8265.35</v>
      </c>
      <c r="K48" s="297">
        <f>SUM(K49,K50,K51,K52,K54,K55,K56,K57,K58)</f>
        <v>10267</v>
      </c>
      <c r="L48" s="297"/>
      <c r="M48" s="436">
        <f>SUM(M49,M50,M51,M52,M54,M55,M56,M57,M58)</f>
        <v>10600</v>
      </c>
      <c r="N48" s="469">
        <f>SUM(N49:N58)</f>
        <v>7335</v>
      </c>
      <c r="O48" s="502">
        <v>9180</v>
      </c>
      <c r="P48" s="487">
        <f>SUM(P49:P58)</f>
        <v>9650</v>
      </c>
      <c r="Q48" s="297">
        <f>SUM(Q49:Q58)</f>
        <v>10350</v>
      </c>
      <c r="R48" s="299">
        <f>SUM(R49:R58)</f>
        <v>9790</v>
      </c>
    </row>
    <row r="49" spans="1:18" ht="12" customHeight="1" outlineLevel="2">
      <c r="A49" s="151"/>
      <c r="B49" s="62" t="s">
        <v>7</v>
      </c>
      <c r="C49" s="63" t="s">
        <v>55</v>
      </c>
      <c r="D49" s="61">
        <v>399</v>
      </c>
      <c r="E49" s="300">
        <v>769</v>
      </c>
      <c r="F49" s="301">
        <v>700</v>
      </c>
      <c r="G49" s="301">
        <v>660</v>
      </c>
      <c r="H49" s="302">
        <v>654.92</v>
      </c>
      <c r="I49" s="300">
        <v>600</v>
      </c>
      <c r="J49" s="300">
        <v>681</v>
      </c>
      <c r="K49" s="300">
        <v>700</v>
      </c>
      <c r="L49" s="300"/>
      <c r="M49" s="437">
        <v>780</v>
      </c>
      <c r="N49" s="470">
        <v>700</v>
      </c>
      <c r="O49" s="503">
        <v>780</v>
      </c>
      <c r="P49" s="317">
        <v>700</v>
      </c>
      <c r="Q49" s="300">
        <v>700</v>
      </c>
      <c r="R49" s="302">
        <v>700</v>
      </c>
    </row>
    <row r="50" spans="1:18" ht="12" customHeight="1" outlineLevel="2">
      <c r="A50" s="151"/>
      <c r="B50" s="64">
        <v>637002</v>
      </c>
      <c r="C50" s="63" t="s">
        <v>128</v>
      </c>
      <c r="D50" s="61"/>
      <c r="E50" s="300">
        <v>304</v>
      </c>
      <c r="F50" s="301">
        <v>500</v>
      </c>
      <c r="G50" s="301">
        <v>300</v>
      </c>
      <c r="H50" s="302">
        <v>284.53</v>
      </c>
      <c r="I50" s="300">
        <v>400</v>
      </c>
      <c r="J50" s="300">
        <v>498.16</v>
      </c>
      <c r="K50" s="300">
        <v>400</v>
      </c>
      <c r="L50" s="300"/>
      <c r="M50" s="437">
        <v>200</v>
      </c>
      <c r="N50" s="470">
        <v>350</v>
      </c>
      <c r="O50" s="503">
        <v>200</v>
      </c>
      <c r="P50" s="317">
        <v>350</v>
      </c>
      <c r="Q50" s="300">
        <v>400</v>
      </c>
      <c r="R50" s="302">
        <v>300</v>
      </c>
    </row>
    <row r="51" spans="1:18" ht="12" customHeight="1" outlineLevel="2">
      <c r="A51" s="151"/>
      <c r="B51" s="64">
        <v>637003</v>
      </c>
      <c r="C51" s="63" t="s">
        <v>239</v>
      </c>
      <c r="D51" s="61"/>
      <c r="E51" s="300">
        <v>0</v>
      </c>
      <c r="F51" s="301"/>
      <c r="G51" s="301"/>
      <c r="H51" s="302"/>
      <c r="I51" s="300"/>
      <c r="J51" s="300">
        <v>59</v>
      </c>
      <c r="K51" s="300">
        <v>59</v>
      </c>
      <c r="L51" s="300"/>
      <c r="M51" s="437">
        <v>0</v>
      </c>
      <c r="N51" s="470"/>
      <c r="O51" s="503">
        <v>0</v>
      </c>
      <c r="P51" s="317">
        <v>0</v>
      </c>
      <c r="Q51" s="300">
        <v>0</v>
      </c>
      <c r="R51" s="302"/>
    </row>
    <row r="52" spans="1:18" ht="12" customHeight="1" outlineLevel="2">
      <c r="A52" s="151"/>
      <c r="B52" s="64">
        <v>637004</v>
      </c>
      <c r="C52" s="63" t="s">
        <v>102</v>
      </c>
      <c r="D52" s="61">
        <v>2691</v>
      </c>
      <c r="E52" s="300">
        <v>5118</v>
      </c>
      <c r="F52" s="301">
        <v>3000</v>
      </c>
      <c r="G52" s="301">
        <v>2500</v>
      </c>
      <c r="H52" s="302">
        <v>2555.15</v>
      </c>
      <c r="I52" s="300">
        <v>2900</v>
      </c>
      <c r="J52" s="300">
        <v>2330.27</v>
      </c>
      <c r="K52" s="300">
        <v>3600</v>
      </c>
      <c r="L52" s="300"/>
      <c r="M52" s="437">
        <v>3800</v>
      </c>
      <c r="N52" s="470">
        <v>3000</v>
      </c>
      <c r="O52" s="503">
        <v>4000</v>
      </c>
      <c r="P52" s="317">
        <v>4000</v>
      </c>
      <c r="Q52" s="300">
        <v>4200</v>
      </c>
      <c r="R52" s="302">
        <v>3500</v>
      </c>
    </row>
    <row r="53" spans="1:18" ht="12" customHeight="1" outlineLevel="2">
      <c r="A53" s="151"/>
      <c r="B53" s="64">
        <v>637005</v>
      </c>
      <c r="C53" s="63" t="s">
        <v>56</v>
      </c>
      <c r="D53" s="61"/>
      <c r="E53" s="300">
        <v>1998</v>
      </c>
      <c r="F53" s="301"/>
      <c r="G53" s="301"/>
      <c r="H53" s="302"/>
      <c r="I53" s="300"/>
      <c r="J53" s="300"/>
      <c r="K53" s="300"/>
      <c r="L53" s="300"/>
      <c r="M53" s="437"/>
      <c r="N53" s="470"/>
      <c r="O53" s="503"/>
      <c r="P53" s="317">
        <v>0</v>
      </c>
      <c r="Q53" s="300">
        <v>0</v>
      </c>
      <c r="R53" s="302"/>
    </row>
    <row r="54" spans="1:18" ht="12" customHeight="1" outlineLevel="2">
      <c r="A54" s="151"/>
      <c r="B54" s="64">
        <v>637014</v>
      </c>
      <c r="C54" s="63" t="s">
        <v>58</v>
      </c>
      <c r="D54" s="61">
        <v>795</v>
      </c>
      <c r="E54" s="300">
        <v>1302</v>
      </c>
      <c r="F54" s="301">
        <v>2100</v>
      </c>
      <c r="G54" s="301">
        <v>2900</v>
      </c>
      <c r="H54" s="302">
        <v>2927.02</v>
      </c>
      <c r="I54" s="300">
        <v>1500</v>
      </c>
      <c r="J54" s="300">
        <v>2906.4</v>
      </c>
      <c r="K54" s="300">
        <v>3200</v>
      </c>
      <c r="L54" s="300"/>
      <c r="M54" s="437">
        <v>4000</v>
      </c>
      <c r="N54" s="470">
        <v>1500</v>
      </c>
      <c r="O54" s="503">
        <v>2700</v>
      </c>
      <c r="P54" s="317">
        <v>2650</v>
      </c>
      <c r="Q54" s="300">
        <v>3000</v>
      </c>
      <c r="R54" s="302">
        <v>3000</v>
      </c>
    </row>
    <row r="55" spans="1:18" ht="12" customHeight="1" outlineLevel="2">
      <c r="A55" s="151"/>
      <c r="B55" s="64">
        <v>637015</v>
      </c>
      <c r="C55" s="63" t="s">
        <v>103</v>
      </c>
      <c r="D55" s="61">
        <v>322</v>
      </c>
      <c r="E55" s="300">
        <v>767</v>
      </c>
      <c r="F55" s="301">
        <v>300</v>
      </c>
      <c r="G55" s="301">
        <v>500</v>
      </c>
      <c r="H55" s="302">
        <v>487.23</v>
      </c>
      <c r="I55" s="300">
        <v>400</v>
      </c>
      <c r="J55" s="300">
        <v>766.52</v>
      </c>
      <c r="K55" s="300">
        <v>800</v>
      </c>
      <c r="L55" s="300"/>
      <c r="M55" s="437">
        <v>600</v>
      </c>
      <c r="N55" s="470">
        <v>300</v>
      </c>
      <c r="O55" s="503">
        <v>600</v>
      </c>
      <c r="P55" s="317">
        <v>600</v>
      </c>
      <c r="Q55" s="300">
        <v>800</v>
      </c>
      <c r="R55" s="302">
        <v>800</v>
      </c>
    </row>
    <row r="56" spans="1:18" ht="12" customHeight="1" outlineLevel="2">
      <c r="A56" s="151"/>
      <c r="B56" s="64">
        <v>637016</v>
      </c>
      <c r="C56" s="63" t="s">
        <v>59</v>
      </c>
      <c r="D56" s="61">
        <v>442</v>
      </c>
      <c r="E56" s="300">
        <v>562</v>
      </c>
      <c r="F56" s="301">
        <v>500</v>
      </c>
      <c r="G56" s="301">
        <v>800</v>
      </c>
      <c r="H56" s="302">
        <v>821.84</v>
      </c>
      <c r="I56" s="300">
        <v>570</v>
      </c>
      <c r="J56" s="300">
        <v>570.18</v>
      </c>
      <c r="K56" s="300">
        <v>500</v>
      </c>
      <c r="L56" s="300"/>
      <c r="M56" s="437">
        <v>600</v>
      </c>
      <c r="N56" s="470">
        <v>585</v>
      </c>
      <c r="O56" s="503">
        <v>600</v>
      </c>
      <c r="P56" s="317">
        <v>850</v>
      </c>
      <c r="Q56" s="300">
        <v>850</v>
      </c>
      <c r="R56" s="302">
        <v>990</v>
      </c>
    </row>
    <row r="57" spans="1:18" ht="12" customHeight="1" outlineLevel="2">
      <c r="A57" s="151"/>
      <c r="B57" s="64">
        <v>637023</v>
      </c>
      <c r="C57" s="63" t="s">
        <v>206</v>
      </c>
      <c r="D57" s="61"/>
      <c r="E57" s="300">
        <v>37</v>
      </c>
      <c r="F57" s="301"/>
      <c r="G57" s="301">
        <v>40</v>
      </c>
      <c r="H57" s="302">
        <v>40</v>
      </c>
      <c r="I57" s="300"/>
      <c r="J57" s="300">
        <v>8</v>
      </c>
      <c r="K57" s="300">
        <v>8</v>
      </c>
      <c r="L57" s="300"/>
      <c r="M57" s="437">
        <v>20</v>
      </c>
      <c r="N57" s="470"/>
      <c r="O57" s="503">
        <v>0</v>
      </c>
      <c r="P57" s="317">
        <v>0</v>
      </c>
      <c r="Q57" s="300">
        <v>0</v>
      </c>
      <c r="R57" s="302">
        <v>0</v>
      </c>
    </row>
    <row r="58" spans="1:18" ht="12" customHeight="1" outlineLevel="2">
      <c r="A58" s="151"/>
      <c r="B58" s="64">
        <v>637027</v>
      </c>
      <c r="C58" s="63" t="s">
        <v>60</v>
      </c>
      <c r="D58" s="61">
        <v>2015</v>
      </c>
      <c r="E58" s="300">
        <v>106</v>
      </c>
      <c r="F58" s="301">
        <v>1100</v>
      </c>
      <c r="G58" s="301">
        <v>430</v>
      </c>
      <c r="H58" s="302">
        <v>425.66</v>
      </c>
      <c r="I58" s="300">
        <v>1000</v>
      </c>
      <c r="J58" s="300">
        <v>445.82</v>
      </c>
      <c r="K58" s="300">
        <v>1000</v>
      </c>
      <c r="L58" s="300"/>
      <c r="M58" s="437">
        <v>600</v>
      </c>
      <c r="N58" s="470">
        <v>900</v>
      </c>
      <c r="O58" s="503">
        <v>300</v>
      </c>
      <c r="P58" s="317">
        <v>500</v>
      </c>
      <c r="Q58" s="300">
        <v>400</v>
      </c>
      <c r="R58" s="302">
        <v>500</v>
      </c>
    </row>
    <row r="59" spans="1:18" ht="15" customHeight="1" outlineLevel="2">
      <c r="A59" s="151"/>
      <c r="B59" s="141" t="s">
        <v>184</v>
      </c>
      <c r="C59" s="71" t="s">
        <v>116</v>
      </c>
      <c r="D59" s="60">
        <f>SUM(D61:D62)</f>
        <v>298</v>
      </c>
      <c r="E59" s="297">
        <f>SUM(E61,E62,E63,E64)</f>
        <v>1819</v>
      </c>
      <c r="F59" s="297">
        <f>SUM(F61:F62)</f>
        <v>300</v>
      </c>
      <c r="G59" s="297">
        <v>3640</v>
      </c>
      <c r="H59" s="299">
        <f>SUM(H61,H62,H63,H64)</f>
        <v>3667.47</v>
      </c>
      <c r="I59" s="297">
        <f>SUM(I61:I62)</f>
        <v>460</v>
      </c>
      <c r="J59" s="297">
        <f>SUM(J60:J64)</f>
        <v>6184.98</v>
      </c>
      <c r="K59" s="297">
        <f>SUM(K61,K62,K63)</f>
        <v>470</v>
      </c>
      <c r="L59" s="297"/>
      <c r="M59" s="436">
        <f>SUM(M61,M62,M63,M64)</f>
        <v>570</v>
      </c>
      <c r="N59" s="469">
        <f>SUM(N61:N62)</f>
        <v>400</v>
      </c>
      <c r="O59" s="502">
        <v>6360</v>
      </c>
      <c r="P59" s="487">
        <f>SUM(P61:P62)</f>
        <v>600</v>
      </c>
      <c r="Q59" s="297">
        <f>SUM(Q60:Q64)</f>
        <v>850</v>
      </c>
      <c r="R59" s="299">
        <f>SUM(R60:R64)</f>
        <v>950</v>
      </c>
    </row>
    <row r="60" spans="1:18" ht="15" customHeight="1" outlineLevel="2">
      <c r="A60" s="151"/>
      <c r="B60" s="252">
        <v>642002</v>
      </c>
      <c r="C60" s="139" t="s">
        <v>313</v>
      </c>
      <c r="D60" s="60"/>
      <c r="E60" s="297"/>
      <c r="F60" s="297"/>
      <c r="G60" s="297"/>
      <c r="H60" s="299"/>
      <c r="I60" s="297"/>
      <c r="J60" s="300">
        <v>5400</v>
      </c>
      <c r="K60" s="297"/>
      <c r="L60" s="297"/>
      <c r="M60" s="436"/>
      <c r="N60" s="469"/>
      <c r="O60" s="503">
        <v>5450</v>
      </c>
      <c r="P60" s="487"/>
      <c r="Q60" s="297"/>
      <c r="R60" s="299"/>
    </row>
    <row r="61" spans="1:18" ht="12" customHeight="1">
      <c r="A61" s="151"/>
      <c r="B61" s="64">
        <v>642006</v>
      </c>
      <c r="C61" s="77" t="s">
        <v>149</v>
      </c>
      <c r="D61" s="61">
        <v>298</v>
      </c>
      <c r="E61" s="300">
        <v>510</v>
      </c>
      <c r="F61" s="301">
        <v>300</v>
      </c>
      <c r="G61" s="301">
        <v>460</v>
      </c>
      <c r="H61" s="302">
        <v>457.58</v>
      </c>
      <c r="I61" s="300">
        <v>300</v>
      </c>
      <c r="J61" s="300">
        <v>405.16</v>
      </c>
      <c r="K61" s="300">
        <v>300</v>
      </c>
      <c r="L61" s="300"/>
      <c r="M61" s="437">
        <v>250</v>
      </c>
      <c r="N61" s="470">
        <v>300</v>
      </c>
      <c r="O61" s="503">
        <v>710</v>
      </c>
      <c r="P61" s="317">
        <v>500</v>
      </c>
      <c r="Q61" s="300">
        <v>500</v>
      </c>
      <c r="R61" s="302">
        <v>500</v>
      </c>
    </row>
    <row r="62" spans="1:18" ht="12" customHeight="1">
      <c r="A62" s="151"/>
      <c r="B62" s="64">
        <v>642014</v>
      </c>
      <c r="C62" s="77" t="s">
        <v>169</v>
      </c>
      <c r="D62" s="61"/>
      <c r="E62" s="300">
        <v>199</v>
      </c>
      <c r="F62" s="300"/>
      <c r="G62" s="301">
        <v>380</v>
      </c>
      <c r="H62" s="302">
        <v>375</v>
      </c>
      <c r="I62" s="300">
        <v>160</v>
      </c>
      <c r="J62" s="300">
        <v>210</v>
      </c>
      <c r="K62" s="300">
        <v>0</v>
      </c>
      <c r="L62" s="300"/>
      <c r="M62" s="437">
        <v>150</v>
      </c>
      <c r="N62" s="470">
        <v>100</v>
      </c>
      <c r="O62" s="503">
        <v>0</v>
      </c>
      <c r="P62" s="317">
        <v>100</v>
      </c>
      <c r="Q62" s="300">
        <v>150</v>
      </c>
      <c r="R62" s="302">
        <v>200</v>
      </c>
    </row>
    <row r="63" spans="1:18" ht="12" customHeight="1">
      <c r="A63" s="151"/>
      <c r="B63" s="64">
        <v>642015</v>
      </c>
      <c r="C63" s="77" t="s">
        <v>158</v>
      </c>
      <c r="D63" s="61"/>
      <c r="E63" s="300"/>
      <c r="F63" s="300"/>
      <c r="G63" s="301"/>
      <c r="H63" s="302">
        <v>0</v>
      </c>
      <c r="I63" s="300"/>
      <c r="J63" s="300">
        <v>169.82</v>
      </c>
      <c r="K63" s="300">
        <v>170</v>
      </c>
      <c r="L63" s="300"/>
      <c r="M63" s="437">
        <v>170</v>
      </c>
      <c r="N63" s="470"/>
      <c r="O63" s="503">
        <v>200</v>
      </c>
      <c r="P63" s="317">
        <v>200</v>
      </c>
      <c r="Q63" s="300">
        <v>200</v>
      </c>
      <c r="R63" s="302">
        <v>250</v>
      </c>
    </row>
    <row r="64" spans="1:18" ht="12" customHeight="1">
      <c r="A64" s="151"/>
      <c r="B64" s="64">
        <v>651002</v>
      </c>
      <c r="C64" s="77" t="s">
        <v>185</v>
      </c>
      <c r="D64" s="61"/>
      <c r="E64" s="300">
        <v>1110</v>
      </c>
      <c r="F64" s="300"/>
      <c r="G64" s="302">
        <v>2800</v>
      </c>
      <c r="H64" s="302">
        <v>2834.89</v>
      </c>
      <c r="I64" s="300"/>
      <c r="J64" s="300">
        <v>0</v>
      </c>
      <c r="K64" s="300">
        <v>0</v>
      </c>
      <c r="L64" s="300"/>
      <c r="M64" s="437">
        <v>0</v>
      </c>
      <c r="N64" s="470"/>
      <c r="O64" s="503">
        <v>0</v>
      </c>
      <c r="P64" s="317">
        <v>0</v>
      </c>
      <c r="Q64" s="300">
        <v>0</v>
      </c>
      <c r="R64" s="302">
        <v>0</v>
      </c>
    </row>
    <row r="65" spans="1:18" ht="12" customHeight="1">
      <c r="A65" s="151" t="s">
        <v>208</v>
      </c>
      <c r="B65" s="64"/>
      <c r="C65" s="111"/>
      <c r="D65" s="61"/>
      <c r="E65" s="297">
        <f>SUM(E67,E68,E69,E70)</f>
        <v>2543</v>
      </c>
      <c r="F65" s="300"/>
      <c r="G65" s="299">
        <f>SUM(G67:G81)</f>
        <v>1505</v>
      </c>
      <c r="H65" s="299">
        <f>SUM(H67,H68,H70)</f>
        <v>1452.09</v>
      </c>
      <c r="I65" s="300"/>
      <c r="J65" s="297">
        <f>SUM(J66:J69)</f>
        <v>316.14</v>
      </c>
      <c r="K65" s="297">
        <f>SUM(K66,K67,K68,K69,K70,K71,K72,K73,K74,K76,K77,K79,K81)</f>
        <v>1260</v>
      </c>
      <c r="L65" s="300"/>
      <c r="M65" s="436">
        <f>SUM(M67,M69,M71,M72,M73,M74,M76,M77,M79,M81)</f>
        <v>0</v>
      </c>
      <c r="N65" s="470"/>
      <c r="O65" s="502">
        <v>2894</v>
      </c>
      <c r="P65" s="317">
        <v>0</v>
      </c>
      <c r="Q65" s="300">
        <v>0</v>
      </c>
      <c r="R65" s="302">
        <v>0</v>
      </c>
    </row>
    <row r="66" spans="1:18" ht="12" customHeight="1">
      <c r="A66" s="151"/>
      <c r="B66" s="141"/>
      <c r="C66" s="111" t="s">
        <v>247</v>
      </c>
      <c r="D66" s="61"/>
      <c r="E66" s="300"/>
      <c r="F66" s="300"/>
      <c r="G66" s="299"/>
      <c r="H66" s="299"/>
      <c r="I66" s="300"/>
      <c r="J66" s="300"/>
      <c r="K66" s="300"/>
      <c r="L66" s="300"/>
      <c r="M66" s="436">
        <f>SUM(M67)</f>
        <v>0</v>
      </c>
      <c r="N66" s="470"/>
      <c r="O66" s="503"/>
      <c r="P66" s="317">
        <v>0</v>
      </c>
      <c r="Q66" s="300">
        <v>0</v>
      </c>
      <c r="R66" s="302">
        <v>0</v>
      </c>
    </row>
    <row r="67" spans="1:18" ht="12" customHeight="1">
      <c r="A67" s="151"/>
      <c r="B67" s="64">
        <v>611</v>
      </c>
      <c r="C67" s="77" t="s">
        <v>195</v>
      </c>
      <c r="D67" s="61"/>
      <c r="E67" s="297">
        <v>575</v>
      </c>
      <c r="F67" s="300"/>
      <c r="G67" s="302">
        <v>370</v>
      </c>
      <c r="H67" s="302">
        <v>324.06</v>
      </c>
      <c r="I67" s="300"/>
      <c r="J67" s="300">
        <v>316.14</v>
      </c>
      <c r="K67" s="300">
        <v>320</v>
      </c>
      <c r="L67" s="300"/>
      <c r="M67" s="437">
        <v>0</v>
      </c>
      <c r="N67" s="470"/>
      <c r="O67" s="502">
        <v>100</v>
      </c>
      <c r="P67" s="317">
        <v>0</v>
      </c>
      <c r="Q67" s="300">
        <v>0</v>
      </c>
      <c r="R67" s="302">
        <v>0</v>
      </c>
    </row>
    <row r="68" spans="1:18" ht="12" customHeight="1">
      <c r="A68" s="151"/>
      <c r="B68" s="64">
        <v>620</v>
      </c>
      <c r="C68" s="77" t="s">
        <v>248</v>
      </c>
      <c r="D68" s="61"/>
      <c r="E68" s="297">
        <v>25</v>
      </c>
      <c r="F68" s="300"/>
      <c r="G68" s="302"/>
      <c r="H68" s="302">
        <v>11.16</v>
      </c>
      <c r="I68" s="300"/>
      <c r="J68" s="300">
        <v>0</v>
      </c>
      <c r="K68" s="300"/>
      <c r="L68" s="300"/>
      <c r="M68" s="437"/>
      <c r="N68" s="470"/>
      <c r="O68" s="502">
        <v>50</v>
      </c>
      <c r="P68" s="317">
        <v>0</v>
      </c>
      <c r="Q68" s="300">
        <v>0</v>
      </c>
      <c r="R68" s="302">
        <v>0</v>
      </c>
    </row>
    <row r="69" spans="1:18" ht="12" customHeight="1">
      <c r="A69" s="151"/>
      <c r="B69" s="64"/>
      <c r="C69" s="77"/>
      <c r="D69" s="61"/>
      <c r="E69" s="300"/>
      <c r="F69" s="300"/>
      <c r="G69" s="302">
        <v>11</v>
      </c>
      <c r="H69" s="302"/>
      <c r="I69" s="300"/>
      <c r="J69" s="300"/>
      <c r="K69" s="300">
        <v>0</v>
      </c>
      <c r="L69" s="300"/>
      <c r="M69" s="437">
        <v>0</v>
      </c>
      <c r="N69" s="470"/>
      <c r="O69" s="503"/>
      <c r="P69" s="317">
        <v>0</v>
      </c>
      <c r="Q69" s="300">
        <v>0</v>
      </c>
      <c r="R69" s="302">
        <v>0</v>
      </c>
    </row>
    <row r="70" spans="1:18" ht="12" customHeight="1">
      <c r="A70" s="151"/>
      <c r="B70" s="141">
        <v>630</v>
      </c>
      <c r="C70" s="111" t="s">
        <v>233</v>
      </c>
      <c r="D70" s="60"/>
      <c r="E70" s="297">
        <f>SUM(E71,E72,E73,E74,E76,E77,E79,E81,E84)</f>
        <v>1943</v>
      </c>
      <c r="F70" s="297"/>
      <c r="G70" s="299"/>
      <c r="H70" s="299">
        <f>SUM(H71,H72,H73,H74,H76,H77,H79,H81,H84)</f>
        <v>1116.87</v>
      </c>
      <c r="I70" s="297"/>
      <c r="J70" s="297">
        <f>SUM(J71:J86)</f>
        <v>890.94</v>
      </c>
      <c r="K70" s="297"/>
      <c r="L70" s="297"/>
      <c r="M70" s="436">
        <f>SUM(M71,M72,M73,M74,M76,M77,M79,M81)</f>
        <v>0</v>
      </c>
      <c r="N70" s="470"/>
      <c r="O70" s="502">
        <v>2744</v>
      </c>
      <c r="P70" s="317">
        <v>0</v>
      </c>
      <c r="Q70" s="300">
        <v>0</v>
      </c>
      <c r="R70" s="302">
        <v>0</v>
      </c>
    </row>
    <row r="71" spans="1:18" ht="12" customHeight="1">
      <c r="A71" s="151"/>
      <c r="B71" s="64">
        <v>631001</v>
      </c>
      <c r="C71" s="77" t="s">
        <v>202</v>
      </c>
      <c r="D71" s="61"/>
      <c r="E71" s="300"/>
      <c r="F71" s="300"/>
      <c r="G71" s="302">
        <v>8</v>
      </c>
      <c r="H71" s="302">
        <v>7.6</v>
      </c>
      <c r="I71" s="300"/>
      <c r="J71" s="300"/>
      <c r="K71" s="300"/>
      <c r="L71" s="300"/>
      <c r="M71" s="437">
        <v>0</v>
      </c>
      <c r="N71" s="470"/>
      <c r="O71" s="503">
        <v>31</v>
      </c>
      <c r="P71" s="317">
        <v>0</v>
      </c>
      <c r="Q71" s="300">
        <v>0</v>
      </c>
      <c r="R71" s="302">
        <v>0</v>
      </c>
    </row>
    <row r="72" spans="1:18" ht="12" customHeight="1">
      <c r="A72" s="151"/>
      <c r="B72" s="64">
        <v>632001</v>
      </c>
      <c r="C72" s="77" t="s">
        <v>193</v>
      </c>
      <c r="D72" s="61"/>
      <c r="E72" s="300">
        <v>2</v>
      </c>
      <c r="F72" s="300"/>
      <c r="G72" s="302">
        <v>20</v>
      </c>
      <c r="H72" s="302">
        <v>20</v>
      </c>
      <c r="I72" s="300"/>
      <c r="J72" s="300"/>
      <c r="K72" s="300"/>
      <c r="L72" s="300"/>
      <c r="M72" s="437">
        <v>0</v>
      </c>
      <c r="N72" s="470"/>
      <c r="O72" s="503">
        <v>60</v>
      </c>
      <c r="P72" s="317">
        <v>0</v>
      </c>
      <c r="Q72" s="300">
        <v>0</v>
      </c>
      <c r="R72" s="302">
        <v>0</v>
      </c>
    </row>
    <row r="73" spans="1:18" ht="12" customHeight="1">
      <c r="A73" s="151"/>
      <c r="B73" s="64">
        <v>632003</v>
      </c>
      <c r="C73" s="77" t="s">
        <v>209</v>
      </c>
      <c r="D73" s="61"/>
      <c r="E73" s="300">
        <v>2</v>
      </c>
      <c r="F73" s="300"/>
      <c r="G73" s="302">
        <v>5</v>
      </c>
      <c r="H73" s="302">
        <v>5.5</v>
      </c>
      <c r="I73" s="300"/>
      <c r="J73" s="300"/>
      <c r="K73" s="300"/>
      <c r="L73" s="300"/>
      <c r="M73" s="437">
        <v>0</v>
      </c>
      <c r="N73" s="470"/>
      <c r="O73" s="503">
        <v>8</v>
      </c>
      <c r="P73" s="317">
        <v>0</v>
      </c>
      <c r="Q73" s="300">
        <v>0</v>
      </c>
      <c r="R73" s="302">
        <v>0</v>
      </c>
    </row>
    <row r="74" spans="1:18" ht="12" customHeight="1">
      <c r="A74" s="151"/>
      <c r="B74" s="64">
        <v>633006</v>
      </c>
      <c r="C74" s="77" t="s">
        <v>46</v>
      </c>
      <c r="D74" s="61"/>
      <c r="E74" s="300">
        <v>5</v>
      </c>
      <c r="F74" s="300"/>
      <c r="G74" s="302">
        <v>65</v>
      </c>
      <c r="H74" s="302">
        <v>54.77</v>
      </c>
      <c r="I74" s="300"/>
      <c r="J74" s="300"/>
      <c r="K74" s="300"/>
      <c r="L74" s="300"/>
      <c r="M74" s="437">
        <v>0</v>
      </c>
      <c r="N74" s="470"/>
      <c r="O74" s="503">
        <v>80</v>
      </c>
      <c r="P74" s="317">
        <v>0</v>
      </c>
      <c r="Q74" s="300">
        <v>0</v>
      </c>
      <c r="R74" s="302">
        <v>0</v>
      </c>
    </row>
    <row r="75" spans="1:18" ht="12" customHeight="1">
      <c r="A75" s="151"/>
      <c r="B75" s="64">
        <v>633011</v>
      </c>
      <c r="C75" s="77" t="s">
        <v>318</v>
      </c>
      <c r="D75" s="61"/>
      <c r="E75" s="300"/>
      <c r="F75" s="300"/>
      <c r="G75" s="302"/>
      <c r="H75" s="302"/>
      <c r="I75" s="300"/>
      <c r="J75" s="300"/>
      <c r="K75" s="300"/>
      <c r="L75" s="300"/>
      <c r="M75" s="437"/>
      <c r="N75" s="470"/>
      <c r="O75" s="503">
        <v>70</v>
      </c>
      <c r="P75" s="317">
        <v>0</v>
      </c>
      <c r="Q75" s="300">
        <v>0</v>
      </c>
      <c r="R75" s="302">
        <v>0</v>
      </c>
    </row>
    <row r="76" spans="1:18" ht="12" customHeight="1">
      <c r="A76" s="151"/>
      <c r="B76" s="64">
        <v>633016</v>
      </c>
      <c r="C76" s="77" t="s">
        <v>49</v>
      </c>
      <c r="D76" s="61"/>
      <c r="E76" s="300"/>
      <c r="F76" s="300"/>
      <c r="G76" s="302">
        <v>32</v>
      </c>
      <c r="H76" s="302">
        <v>31.5</v>
      </c>
      <c r="I76" s="300"/>
      <c r="J76" s="300"/>
      <c r="K76" s="300"/>
      <c r="L76" s="300"/>
      <c r="M76" s="437">
        <v>0</v>
      </c>
      <c r="N76" s="470"/>
      <c r="O76" s="503">
        <v>30</v>
      </c>
      <c r="P76" s="317">
        <v>0</v>
      </c>
      <c r="Q76" s="300">
        <v>0</v>
      </c>
      <c r="R76" s="302">
        <v>0</v>
      </c>
    </row>
    <row r="77" spans="1:18" ht="12" customHeight="1">
      <c r="A77" s="151"/>
      <c r="B77" s="64">
        <v>634001</v>
      </c>
      <c r="C77" s="77" t="s">
        <v>50</v>
      </c>
      <c r="D77" s="61"/>
      <c r="E77" s="300">
        <v>14</v>
      </c>
      <c r="F77" s="300"/>
      <c r="G77" s="302">
        <v>30</v>
      </c>
      <c r="H77" s="302">
        <v>29.56</v>
      </c>
      <c r="I77" s="300"/>
      <c r="J77" s="300"/>
      <c r="K77" s="300"/>
      <c r="L77" s="300"/>
      <c r="M77" s="437">
        <v>0</v>
      </c>
      <c r="N77" s="470"/>
      <c r="O77" s="503">
        <v>25</v>
      </c>
      <c r="P77" s="317">
        <v>0</v>
      </c>
      <c r="Q77" s="300">
        <v>0</v>
      </c>
      <c r="R77" s="302">
        <v>0</v>
      </c>
    </row>
    <row r="78" spans="1:18" ht="12" customHeight="1">
      <c r="A78" s="151"/>
      <c r="B78" s="64">
        <v>637002</v>
      </c>
      <c r="C78" s="77" t="s">
        <v>128</v>
      </c>
      <c r="D78" s="61"/>
      <c r="E78" s="300"/>
      <c r="F78" s="300"/>
      <c r="G78" s="302"/>
      <c r="H78" s="302"/>
      <c r="I78" s="300"/>
      <c r="J78" s="300"/>
      <c r="K78" s="300"/>
      <c r="L78" s="300"/>
      <c r="M78" s="437"/>
      <c r="N78" s="470"/>
      <c r="O78" s="503"/>
      <c r="P78" s="317">
        <v>0</v>
      </c>
      <c r="Q78" s="300">
        <v>0</v>
      </c>
      <c r="R78" s="302">
        <v>0</v>
      </c>
    </row>
    <row r="79" spans="1:18" ht="12" customHeight="1">
      <c r="A79" s="151"/>
      <c r="B79" s="64">
        <v>637004</v>
      </c>
      <c r="C79" s="77" t="s">
        <v>175</v>
      </c>
      <c r="D79" s="61"/>
      <c r="E79" s="300">
        <v>1033</v>
      </c>
      <c r="F79" s="300"/>
      <c r="G79" s="302">
        <v>960</v>
      </c>
      <c r="H79" s="302">
        <v>964.14</v>
      </c>
      <c r="I79" s="300"/>
      <c r="J79" s="300">
        <v>890.94</v>
      </c>
      <c r="K79" s="300">
        <v>940</v>
      </c>
      <c r="L79" s="300"/>
      <c r="M79" s="437">
        <v>0</v>
      </c>
      <c r="N79" s="470"/>
      <c r="O79" s="503">
        <v>1300</v>
      </c>
      <c r="P79" s="317">
        <v>0</v>
      </c>
      <c r="Q79" s="300">
        <v>0</v>
      </c>
      <c r="R79" s="302">
        <v>0</v>
      </c>
    </row>
    <row r="80" spans="1:18" ht="12" customHeight="1">
      <c r="A80" s="151"/>
      <c r="B80" s="64">
        <v>637006</v>
      </c>
      <c r="C80" s="77" t="s">
        <v>320</v>
      </c>
      <c r="D80" s="61"/>
      <c r="E80" s="300"/>
      <c r="F80" s="300"/>
      <c r="G80" s="302"/>
      <c r="H80" s="302"/>
      <c r="I80" s="300"/>
      <c r="J80" s="300"/>
      <c r="K80" s="300"/>
      <c r="L80" s="300"/>
      <c r="M80" s="437"/>
      <c r="N80" s="470"/>
      <c r="O80" s="503">
        <v>30</v>
      </c>
      <c r="P80" s="317">
        <v>0</v>
      </c>
      <c r="Q80" s="300">
        <v>0</v>
      </c>
      <c r="R80" s="302"/>
    </row>
    <row r="81" spans="1:18" ht="12" customHeight="1">
      <c r="A81" s="151"/>
      <c r="B81" s="64">
        <v>637007</v>
      </c>
      <c r="C81" s="77" t="s">
        <v>210</v>
      </c>
      <c r="D81" s="61"/>
      <c r="E81" s="300"/>
      <c r="F81" s="300"/>
      <c r="G81" s="302">
        <v>4</v>
      </c>
      <c r="H81" s="302">
        <v>3.8</v>
      </c>
      <c r="I81" s="300"/>
      <c r="J81" s="300"/>
      <c r="K81" s="300"/>
      <c r="L81" s="300"/>
      <c r="M81" s="437">
        <v>0</v>
      </c>
      <c r="N81" s="470"/>
      <c r="O81" s="503"/>
      <c r="P81" s="317">
        <v>0</v>
      </c>
      <c r="Q81" s="300">
        <v>0</v>
      </c>
      <c r="R81" s="302">
        <v>0</v>
      </c>
    </row>
    <row r="82" spans="1:18" ht="12" customHeight="1">
      <c r="A82" s="151"/>
      <c r="B82" s="64">
        <v>637014</v>
      </c>
      <c r="C82" s="77" t="s">
        <v>58</v>
      </c>
      <c r="D82" s="61"/>
      <c r="E82" s="300"/>
      <c r="F82" s="300"/>
      <c r="G82" s="302"/>
      <c r="H82" s="302"/>
      <c r="I82" s="300"/>
      <c r="J82" s="300"/>
      <c r="K82" s="300"/>
      <c r="L82" s="300"/>
      <c r="M82" s="437"/>
      <c r="N82" s="470"/>
      <c r="O82" s="503">
        <v>200</v>
      </c>
      <c r="P82" s="317">
        <v>0</v>
      </c>
      <c r="Q82" s="300">
        <v>0</v>
      </c>
      <c r="R82" s="302">
        <v>0</v>
      </c>
    </row>
    <row r="83" spans="1:18" ht="12" customHeight="1">
      <c r="A83" s="151"/>
      <c r="B83" s="64">
        <v>637026</v>
      </c>
      <c r="C83" s="77" t="s">
        <v>321</v>
      </c>
      <c r="D83" s="61"/>
      <c r="E83" s="300"/>
      <c r="F83" s="300"/>
      <c r="G83" s="302"/>
      <c r="H83" s="302"/>
      <c r="I83" s="300"/>
      <c r="J83" s="300"/>
      <c r="K83" s="300"/>
      <c r="L83" s="300"/>
      <c r="M83" s="437"/>
      <c r="N83" s="470"/>
      <c r="O83" s="503">
        <v>260</v>
      </c>
      <c r="P83" s="317">
        <v>0</v>
      </c>
      <c r="Q83" s="300">
        <v>0</v>
      </c>
      <c r="R83" s="302">
        <v>0</v>
      </c>
    </row>
    <row r="84" spans="1:18" ht="12" customHeight="1">
      <c r="A84" s="151"/>
      <c r="B84" s="64">
        <v>637027</v>
      </c>
      <c r="C84" s="77" t="s">
        <v>156</v>
      </c>
      <c r="D84" s="61"/>
      <c r="E84" s="300">
        <v>887</v>
      </c>
      <c r="F84" s="300"/>
      <c r="G84" s="302"/>
      <c r="H84" s="302"/>
      <c r="I84" s="300"/>
      <c r="J84" s="300"/>
      <c r="K84" s="300"/>
      <c r="L84" s="300"/>
      <c r="M84" s="437"/>
      <c r="N84" s="470"/>
      <c r="O84" s="503">
        <v>650</v>
      </c>
      <c r="P84" s="317">
        <v>0</v>
      </c>
      <c r="Q84" s="300"/>
      <c r="R84" s="302">
        <v>0</v>
      </c>
    </row>
    <row r="85" spans="1:18" ht="12" customHeight="1">
      <c r="A85" s="151" t="s">
        <v>323</v>
      </c>
      <c r="B85" s="141">
        <v>630</v>
      </c>
      <c r="C85" s="111" t="s">
        <v>233</v>
      </c>
      <c r="D85" s="61"/>
      <c r="E85" s="300"/>
      <c r="F85" s="300"/>
      <c r="G85" s="302"/>
      <c r="H85" s="302"/>
      <c r="I85" s="300"/>
      <c r="J85" s="300"/>
      <c r="K85" s="300"/>
      <c r="L85" s="300"/>
      <c r="M85" s="437"/>
      <c r="N85" s="470"/>
      <c r="O85" s="502">
        <v>11</v>
      </c>
      <c r="P85" s="317">
        <v>0</v>
      </c>
      <c r="Q85" s="300">
        <v>0</v>
      </c>
      <c r="R85" s="302">
        <v>0</v>
      </c>
    </row>
    <row r="86" spans="1:18" ht="12" customHeight="1">
      <c r="A86" s="151"/>
      <c r="B86" s="64">
        <v>637037</v>
      </c>
      <c r="C86" s="77" t="s">
        <v>324</v>
      </c>
      <c r="D86" s="61"/>
      <c r="E86" s="300"/>
      <c r="F86" s="300"/>
      <c r="G86" s="302"/>
      <c r="H86" s="302"/>
      <c r="I86" s="300"/>
      <c r="J86" s="300"/>
      <c r="K86" s="300"/>
      <c r="L86" s="300"/>
      <c r="M86" s="437"/>
      <c r="N86" s="470"/>
      <c r="O86" s="503">
        <v>11</v>
      </c>
      <c r="P86" s="317">
        <v>0</v>
      </c>
      <c r="Q86" s="300">
        <v>0</v>
      </c>
      <c r="R86" s="302">
        <v>0</v>
      </c>
    </row>
    <row r="87" spans="1:18" ht="12" customHeight="1">
      <c r="A87" s="206" t="s">
        <v>219</v>
      </c>
      <c r="B87" s="207"/>
      <c r="C87" s="208"/>
      <c r="D87" s="209"/>
      <c r="E87" s="304"/>
      <c r="F87" s="304"/>
      <c r="G87" s="305"/>
      <c r="H87" s="306">
        <f>SUM(H90)</f>
        <v>79.56</v>
      </c>
      <c r="I87" s="304"/>
      <c r="J87" s="522">
        <f>SUM(J88:J97)</f>
        <v>959.3599999999999</v>
      </c>
      <c r="K87" s="304">
        <v>600</v>
      </c>
      <c r="L87" s="304"/>
      <c r="M87" s="438">
        <f>SUM(M90)</f>
        <v>1000</v>
      </c>
      <c r="N87" s="471"/>
      <c r="O87" s="504">
        <v>530</v>
      </c>
      <c r="P87" s="489">
        <v>0</v>
      </c>
      <c r="Q87" s="304">
        <v>0</v>
      </c>
      <c r="R87" s="305"/>
    </row>
    <row r="88" spans="1:18" ht="12" customHeight="1">
      <c r="A88" s="155" t="s">
        <v>218</v>
      </c>
      <c r="B88" s="64">
        <v>633006</v>
      </c>
      <c r="C88" s="77" t="s">
        <v>46</v>
      </c>
      <c r="D88" s="454"/>
      <c r="E88" s="455"/>
      <c r="F88" s="455"/>
      <c r="G88" s="456"/>
      <c r="H88" s="457"/>
      <c r="I88" s="455"/>
      <c r="J88" s="455">
        <v>0</v>
      </c>
      <c r="K88" s="455"/>
      <c r="L88" s="455"/>
      <c r="M88" s="458"/>
      <c r="N88" s="472"/>
      <c r="O88" s="505"/>
      <c r="P88" s="490">
        <v>0</v>
      </c>
      <c r="Q88" s="455">
        <v>0</v>
      </c>
      <c r="R88" s="456">
        <v>0</v>
      </c>
    </row>
    <row r="89" spans="1:18" ht="12" customHeight="1">
      <c r="A89" s="155"/>
      <c r="B89" s="64">
        <v>633016</v>
      </c>
      <c r="C89" s="77" t="s">
        <v>49</v>
      </c>
      <c r="D89" s="454"/>
      <c r="E89" s="455"/>
      <c r="F89" s="455"/>
      <c r="G89" s="456"/>
      <c r="H89" s="457"/>
      <c r="I89" s="455"/>
      <c r="J89" s="455">
        <v>0</v>
      </c>
      <c r="K89" s="455"/>
      <c r="L89" s="455"/>
      <c r="M89" s="458"/>
      <c r="N89" s="472"/>
      <c r="O89" s="505">
        <v>7</v>
      </c>
      <c r="P89" s="490">
        <v>0</v>
      </c>
      <c r="Q89" s="455">
        <v>0</v>
      </c>
      <c r="R89" s="456">
        <v>0</v>
      </c>
    </row>
    <row r="90" spans="1:19" ht="15.75" customHeight="1">
      <c r="A90" s="210" t="s">
        <v>208</v>
      </c>
      <c r="B90" s="256">
        <v>637</v>
      </c>
      <c r="C90" s="257" t="s">
        <v>175</v>
      </c>
      <c r="D90" s="148"/>
      <c r="E90" s="307"/>
      <c r="F90" s="307"/>
      <c r="G90" s="308"/>
      <c r="H90" s="309">
        <v>79.56</v>
      </c>
      <c r="I90" s="307"/>
      <c r="J90" s="294">
        <v>725.16</v>
      </c>
      <c r="K90" s="307">
        <v>600</v>
      </c>
      <c r="L90" s="307"/>
      <c r="M90" s="439">
        <v>1000</v>
      </c>
      <c r="N90" s="473"/>
      <c r="O90" s="506">
        <v>200</v>
      </c>
      <c r="P90" s="318">
        <v>0</v>
      </c>
      <c r="Q90" s="307">
        <v>0</v>
      </c>
      <c r="R90" s="308">
        <v>0</v>
      </c>
      <c r="S90" s="213"/>
    </row>
    <row r="91" spans="1:19" ht="15.75" customHeight="1">
      <c r="A91" s="210"/>
      <c r="B91" s="256">
        <v>621</v>
      </c>
      <c r="C91" s="257" t="s">
        <v>231</v>
      </c>
      <c r="D91" s="148"/>
      <c r="E91" s="307"/>
      <c r="F91" s="307"/>
      <c r="G91" s="308"/>
      <c r="H91" s="309"/>
      <c r="I91" s="307"/>
      <c r="J91" s="294">
        <v>61.25</v>
      </c>
      <c r="K91" s="307"/>
      <c r="L91" s="307"/>
      <c r="M91" s="439"/>
      <c r="N91" s="473"/>
      <c r="O91" s="506">
        <v>73</v>
      </c>
      <c r="P91" s="318">
        <v>0</v>
      </c>
      <c r="Q91" s="307">
        <v>0</v>
      </c>
      <c r="R91" s="308">
        <v>0</v>
      </c>
      <c r="S91" s="213"/>
    </row>
    <row r="92" spans="1:21" ht="12" customHeight="1">
      <c r="A92" s="210"/>
      <c r="B92" s="211">
        <v>625</v>
      </c>
      <c r="C92" s="212" t="s">
        <v>308</v>
      </c>
      <c r="D92" s="148"/>
      <c r="E92" s="307"/>
      <c r="F92" s="307"/>
      <c r="G92" s="308"/>
      <c r="H92" s="309"/>
      <c r="I92" s="307"/>
      <c r="J92" s="294">
        <v>34.55</v>
      </c>
      <c r="K92" s="307"/>
      <c r="L92" s="307"/>
      <c r="M92" s="440"/>
      <c r="N92" s="473"/>
      <c r="O92" s="506">
        <v>40</v>
      </c>
      <c r="P92" s="318">
        <v>0</v>
      </c>
      <c r="Q92" s="307">
        <v>0</v>
      </c>
      <c r="R92" s="308">
        <v>0</v>
      </c>
      <c r="S92" s="213"/>
      <c r="T92" s="213"/>
      <c r="U92" s="213"/>
    </row>
    <row r="93" spans="1:21" ht="12" customHeight="1">
      <c r="A93" s="210"/>
      <c r="B93" s="211">
        <v>631</v>
      </c>
      <c r="C93" s="212" t="s">
        <v>210</v>
      </c>
      <c r="D93" s="148"/>
      <c r="E93" s="307"/>
      <c r="F93" s="307"/>
      <c r="G93" s="308"/>
      <c r="H93" s="309"/>
      <c r="I93" s="307"/>
      <c r="J93" s="294">
        <v>15.4</v>
      </c>
      <c r="K93" s="307"/>
      <c r="L93" s="307"/>
      <c r="M93" s="440"/>
      <c r="N93" s="473"/>
      <c r="O93" s="506">
        <v>40</v>
      </c>
      <c r="P93" s="318">
        <v>0</v>
      </c>
      <c r="Q93" s="307">
        <v>0</v>
      </c>
      <c r="R93" s="308">
        <v>0</v>
      </c>
      <c r="S93" s="213"/>
      <c r="T93" s="213"/>
      <c r="U93" s="213"/>
    </row>
    <row r="94" spans="1:21" ht="12" customHeight="1">
      <c r="A94" s="210"/>
      <c r="B94" s="211">
        <v>632</v>
      </c>
      <c r="C94" s="212" t="s">
        <v>42</v>
      </c>
      <c r="D94" s="148"/>
      <c r="E94" s="307"/>
      <c r="F94" s="307"/>
      <c r="G94" s="308"/>
      <c r="H94" s="309"/>
      <c r="I94" s="307"/>
      <c r="J94" s="294">
        <v>12.9</v>
      </c>
      <c r="K94" s="307"/>
      <c r="L94" s="307"/>
      <c r="M94" s="440"/>
      <c r="N94" s="473"/>
      <c r="O94" s="506">
        <v>60</v>
      </c>
      <c r="P94" s="318">
        <v>0</v>
      </c>
      <c r="Q94" s="307">
        <v>0</v>
      </c>
      <c r="R94" s="308">
        <v>0</v>
      </c>
      <c r="S94" s="213"/>
      <c r="T94" s="213"/>
      <c r="U94" s="213"/>
    </row>
    <row r="95" spans="1:21" ht="12" customHeight="1">
      <c r="A95" s="210"/>
      <c r="B95" s="211">
        <v>633</v>
      </c>
      <c r="C95" s="212" t="s">
        <v>18</v>
      </c>
      <c r="D95" s="148"/>
      <c r="E95" s="307"/>
      <c r="F95" s="307"/>
      <c r="G95" s="308"/>
      <c r="H95" s="309"/>
      <c r="I95" s="307"/>
      <c r="J95" s="294">
        <v>95.1</v>
      </c>
      <c r="K95" s="307"/>
      <c r="L95" s="307"/>
      <c r="M95" s="440"/>
      <c r="N95" s="473"/>
      <c r="O95" s="506">
        <v>80</v>
      </c>
      <c r="P95" s="318">
        <v>0</v>
      </c>
      <c r="Q95" s="307">
        <v>0</v>
      </c>
      <c r="R95" s="308">
        <v>0</v>
      </c>
      <c r="S95" s="213"/>
      <c r="T95" s="213"/>
      <c r="U95" s="213"/>
    </row>
    <row r="96" spans="1:21" ht="12" customHeight="1">
      <c r="A96" s="210"/>
      <c r="B96" s="211">
        <v>634</v>
      </c>
      <c r="C96" s="212" t="s">
        <v>50</v>
      </c>
      <c r="D96" s="148"/>
      <c r="E96" s="307"/>
      <c r="F96" s="307"/>
      <c r="G96" s="308"/>
      <c r="H96" s="309"/>
      <c r="I96" s="307"/>
      <c r="J96" s="294">
        <v>15</v>
      </c>
      <c r="K96" s="307"/>
      <c r="L96" s="307"/>
      <c r="M96" s="440"/>
      <c r="N96" s="473"/>
      <c r="O96" s="506">
        <v>30</v>
      </c>
      <c r="P96" s="318">
        <v>0</v>
      </c>
      <c r="Q96" s="307">
        <v>0</v>
      </c>
      <c r="R96" s="308">
        <v>0</v>
      </c>
      <c r="S96" s="213"/>
      <c r="T96" s="213"/>
      <c r="U96" s="213"/>
    </row>
    <row r="97" spans="1:21" ht="12" customHeight="1">
      <c r="A97" s="210"/>
      <c r="B97" s="211"/>
      <c r="C97" s="212"/>
      <c r="D97" s="148"/>
      <c r="E97" s="307"/>
      <c r="F97" s="307"/>
      <c r="G97" s="308"/>
      <c r="H97" s="309"/>
      <c r="I97" s="307"/>
      <c r="J97" s="307">
        <v>0</v>
      </c>
      <c r="K97" s="307"/>
      <c r="L97" s="307"/>
      <c r="M97" s="440"/>
      <c r="N97" s="473"/>
      <c r="O97" s="506"/>
      <c r="P97" s="318">
        <v>0</v>
      </c>
      <c r="Q97" s="307">
        <v>0</v>
      </c>
      <c r="R97" s="308">
        <v>0</v>
      </c>
      <c r="S97" s="213"/>
      <c r="T97" s="213"/>
      <c r="U97" s="213"/>
    </row>
    <row r="98" spans="1:18" ht="12" customHeight="1">
      <c r="A98" s="228" t="s">
        <v>8</v>
      </c>
      <c r="B98" s="55"/>
      <c r="C98" s="56"/>
      <c r="D98" s="57">
        <f>SUM(D107)</f>
        <v>1780</v>
      </c>
      <c r="E98" s="292">
        <f>SUM(E107)</f>
        <v>2517</v>
      </c>
      <c r="F98" s="292">
        <f>SUM(F107)</f>
        <v>2600</v>
      </c>
      <c r="G98" s="292">
        <f>SUM(G99:G113)</f>
        <v>3050</v>
      </c>
      <c r="H98" s="293">
        <v>3485.75</v>
      </c>
      <c r="I98" s="292">
        <f>SUM(I107)</f>
        <v>3600</v>
      </c>
      <c r="J98" s="292">
        <f>SUM(J101,J107)</f>
        <v>2387.59</v>
      </c>
      <c r="K98" s="292">
        <f>SUM(K100,K101,K107)</f>
        <v>3111</v>
      </c>
      <c r="L98" s="292"/>
      <c r="M98" s="441">
        <f>SUM(M100,M101,M107)</f>
        <v>2332</v>
      </c>
      <c r="N98" s="467">
        <f>SUM(N107)</f>
        <v>3000</v>
      </c>
      <c r="O98" s="500">
        <v>1970</v>
      </c>
      <c r="P98" s="486">
        <f>SUM(P101,P107)</f>
        <v>2854</v>
      </c>
      <c r="Q98" s="292">
        <f>SUM(Q101,Q107)</f>
        <v>2778</v>
      </c>
      <c r="R98" s="293">
        <f>SUM(R107)</f>
        <v>2750</v>
      </c>
    </row>
    <row r="99" spans="2:18" ht="12" customHeight="1">
      <c r="B99" s="20"/>
      <c r="C99" s="20"/>
      <c r="D99" s="156"/>
      <c r="E99" s="278"/>
      <c r="F99" s="278"/>
      <c r="G99" s="278"/>
      <c r="H99" s="288"/>
      <c r="I99" s="278"/>
      <c r="J99" s="278">
        <v>0</v>
      </c>
      <c r="K99" s="278"/>
      <c r="L99" s="278"/>
      <c r="M99" s="442"/>
      <c r="N99" s="310"/>
      <c r="O99" s="507"/>
      <c r="P99" s="278"/>
      <c r="Q99" s="278"/>
      <c r="R99" s="279"/>
    </row>
    <row r="100" spans="1:18" ht="15.75" customHeight="1">
      <c r="A100" s="210"/>
      <c r="B100" s="188">
        <v>610</v>
      </c>
      <c r="C100" s="154" t="s">
        <v>203</v>
      </c>
      <c r="D100" s="148"/>
      <c r="E100" s="307"/>
      <c r="F100" s="307"/>
      <c r="G100" s="294">
        <v>0</v>
      </c>
      <c r="H100" s="295"/>
      <c r="I100" s="294"/>
      <c r="J100" s="294">
        <v>0</v>
      </c>
      <c r="K100" s="294">
        <v>0</v>
      </c>
      <c r="L100" s="294"/>
      <c r="M100" s="439">
        <v>0</v>
      </c>
      <c r="N100" s="473"/>
      <c r="O100" s="506"/>
      <c r="P100" s="318"/>
      <c r="Q100" s="307"/>
      <c r="R100" s="308"/>
    </row>
    <row r="101" spans="1:18" ht="15.75" customHeight="1">
      <c r="A101" s="210"/>
      <c r="B101" s="188">
        <v>620</v>
      </c>
      <c r="C101" s="154" t="s">
        <v>241</v>
      </c>
      <c r="D101" s="148"/>
      <c r="E101" s="307"/>
      <c r="F101" s="307"/>
      <c r="G101" s="294"/>
      <c r="H101" s="295"/>
      <c r="I101" s="294"/>
      <c r="J101" s="294">
        <f>SUM(J102:J106)</f>
        <v>111.44</v>
      </c>
      <c r="K101" s="294">
        <f>SUM(K102,K104,K105,K106)</f>
        <v>111</v>
      </c>
      <c r="L101" s="294"/>
      <c r="M101" s="439">
        <f>SUM(M102,M104,M105,M106)</f>
        <v>112</v>
      </c>
      <c r="N101" s="473"/>
      <c r="O101" s="501">
        <v>130</v>
      </c>
      <c r="P101" s="319">
        <f>SUM(P102,P103,P104,P105,P106)</f>
        <v>264</v>
      </c>
      <c r="Q101" s="294">
        <v>278</v>
      </c>
      <c r="R101" s="308"/>
    </row>
    <row r="102" spans="1:18" ht="12" customHeight="1">
      <c r="A102" s="210"/>
      <c r="B102" s="183">
        <v>621</v>
      </c>
      <c r="C102" s="254"/>
      <c r="D102" s="185"/>
      <c r="E102" s="307"/>
      <c r="F102" s="307"/>
      <c r="G102" s="307">
        <v>0</v>
      </c>
      <c r="H102" s="309"/>
      <c r="I102" s="307"/>
      <c r="J102" s="307">
        <v>0</v>
      </c>
      <c r="K102" s="307">
        <v>0</v>
      </c>
      <c r="L102" s="294"/>
      <c r="M102" s="440">
        <v>0</v>
      </c>
      <c r="N102" s="473"/>
      <c r="O102" s="506">
        <v>41</v>
      </c>
      <c r="P102" s="318">
        <v>70</v>
      </c>
      <c r="Q102" s="307">
        <v>75</v>
      </c>
      <c r="R102" s="308"/>
    </row>
    <row r="103" spans="1:18" ht="12" customHeight="1">
      <c r="A103" s="210"/>
      <c r="B103" s="183">
        <v>625002</v>
      </c>
      <c r="C103" s="254" t="s">
        <v>232</v>
      </c>
      <c r="D103" s="185"/>
      <c r="E103" s="307"/>
      <c r="F103" s="307"/>
      <c r="G103" s="307"/>
      <c r="H103" s="309"/>
      <c r="I103" s="307"/>
      <c r="J103" s="307">
        <v>0</v>
      </c>
      <c r="K103" s="307"/>
      <c r="L103" s="294"/>
      <c r="M103" s="440"/>
      <c r="N103" s="473"/>
      <c r="O103" s="506">
        <v>57</v>
      </c>
      <c r="P103" s="318">
        <v>98</v>
      </c>
      <c r="Q103" s="307">
        <v>100</v>
      </c>
      <c r="R103" s="308"/>
    </row>
    <row r="104" spans="1:18" ht="12" customHeight="1">
      <c r="A104" s="210"/>
      <c r="B104" s="255">
        <v>625003</v>
      </c>
      <c r="C104" s="254" t="s">
        <v>204</v>
      </c>
      <c r="D104" s="185"/>
      <c r="E104" s="307"/>
      <c r="F104" s="307"/>
      <c r="G104" s="307">
        <v>0</v>
      </c>
      <c r="H104" s="309"/>
      <c r="I104" s="307"/>
      <c r="J104" s="307">
        <v>12.28</v>
      </c>
      <c r="K104" s="307">
        <v>12</v>
      </c>
      <c r="L104" s="294"/>
      <c r="M104" s="440">
        <v>12</v>
      </c>
      <c r="N104" s="473"/>
      <c r="O104" s="506">
        <v>3</v>
      </c>
      <c r="P104" s="318">
        <v>7</v>
      </c>
      <c r="Q104" s="307">
        <v>8</v>
      </c>
      <c r="R104" s="308"/>
    </row>
    <row r="105" spans="1:18" ht="12" customHeight="1">
      <c r="A105" s="210"/>
      <c r="B105" s="255">
        <v>625004</v>
      </c>
      <c r="C105" s="254" t="s">
        <v>226</v>
      </c>
      <c r="D105" s="185"/>
      <c r="E105" s="307"/>
      <c r="F105" s="307"/>
      <c r="G105" s="307"/>
      <c r="H105" s="309"/>
      <c r="I105" s="307"/>
      <c r="J105" s="307">
        <v>4.08</v>
      </c>
      <c r="K105" s="307">
        <v>4</v>
      </c>
      <c r="L105" s="294"/>
      <c r="M105" s="440">
        <v>5</v>
      </c>
      <c r="N105" s="473"/>
      <c r="O105" s="506">
        <v>10</v>
      </c>
      <c r="P105" s="318">
        <v>49</v>
      </c>
      <c r="Q105" s="307">
        <v>50</v>
      </c>
      <c r="R105" s="308"/>
    </row>
    <row r="106" spans="1:18" ht="12" customHeight="1">
      <c r="A106" s="210"/>
      <c r="B106" s="255">
        <v>625007</v>
      </c>
      <c r="C106" s="254" t="s">
        <v>205</v>
      </c>
      <c r="D106" s="185"/>
      <c r="E106" s="307"/>
      <c r="F106" s="307"/>
      <c r="G106" s="307"/>
      <c r="H106" s="309"/>
      <c r="I106" s="307"/>
      <c r="J106" s="307">
        <v>95.08</v>
      </c>
      <c r="K106" s="307">
        <v>95</v>
      </c>
      <c r="L106" s="294"/>
      <c r="M106" s="440">
        <v>95</v>
      </c>
      <c r="N106" s="473"/>
      <c r="O106" s="506">
        <v>19</v>
      </c>
      <c r="P106" s="318">
        <v>40</v>
      </c>
      <c r="Q106" s="307">
        <v>45</v>
      </c>
      <c r="R106" s="308"/>
    </row>
    <row r="107" spans="1:18" ht="15.75" customHeight="1">
      <c r="A107" s="151"/>
      <c r="B107" s="58">
        <v>637</v>
      </c>
      <c r="C107" s="65" t="s">
        <v>20</v>
      </c>
      <c r="D107" s="60">
        <f>SUM(D108:D113)</f>
        <v>1780</v>
      </c>
      <c r="E107" s="297">
        <f>SUM(E108,E109,E110,E111,E112,E113)</f>
        <v>2517</v>
      </c>
      <c r="F107" s="297">
        <v>2600</v>
      </c>
      <c r="G107" s="297"/>
      <c r="H107" s="299">
        <f>SUM(H108,H109,H110,H111,H112,H113)</f>
        <v>3086.4399999999996</v>
      </c>
      <c r="I107" s="297">
        <f>SUM(I108:I113)</f>
        <v>3600</v>
      </c>
      <c r="J107" s="297">
        <f>SUM(J108:J113)</f>
        <v>2276.15</v>
      </c>
      <c r="K107" s="297">
        <f>SUM(K108,K109,K110,K111,K112,K113)</f>
        <v>3000</v>
      </c>
      <c r="L107" s="297"/>
      <c r="M107" s="436">
        <f>SUM(M108,M109,M110,M111,M112,M113)</f>
        <v>2220</v>
      </c>
      <c r="N107" s="469">
        <f>SUM(N108:N113)</f>
        <v>3000</v>
      </c>
      <c r="O107" s="502">
        <v>1840</v>
      </c>
      <c r="P107" s="487">
        <f>SUM(P108:P113)</f>
        <v>2590</v>
      </c>
      <c r="Q107" s="297">
        <v>2500</v>
      </c>
      <c r="R107" s="299">
        <f>SUM(R108:R113)</f>
        <v>2750</v>
      </c>
    </row>
    <row r="108" spans="1:18" ht="12" customHeight="1" outlineLevel="1">
      <c r="A108" s="151"/>
      <c r="B108" s="64">
        <v>637005</v>
      </c>
      <c r="C108" s="63" t="s">
        <v>56</v>
      </c>
      <c r="D108" s="61">
        <v>813</v>
      </c>
      <c r="E108" s="300">
        <v>1192</v>
      </c>
      <c r="F108" s="301">
        <v>1700</v>
      </c>
      <c r="G108" s="302">
        <v>1200</v>
      </c>
      <c r="H108" s="302">
        <v>1192.78</v>
      </c>
      <c r="I108" s="300">
        <v>1700</v>
      </c>
      <c r="J108" s="300">
        <v>1193.83</v>
      </c>
      <c r="K108" s="300">
        <v>1300</v>
      </c>
      <c r="L108" s="300"/>
      <c r="M108" s="437">
        <v>1200</v>
      </c>
      <c r="N108" s="470">
        <v>1500</v>
      </c>
      <c r="O108" s="503">
        <v>1200</v>
      </c>
      <c r="P108" s="317">
        <v>1200</v>
      </c>
      <c r="Q108" s="300">
        <v>1200</v>
      </c>
      <c r="R108" s="302">
        <v>1300</v>
      </c>
    </row>
    <row r="109" spans="1:18" ht="12" customHeight="1" outlineLevel="1">
      <c r="A109" s="151"/>
      <c r="B109" s="64">
        <v>637012</v>
      </c>
      <c r="C109" s="63" t="s">
        <v>57</v>
      </c>
      <c r="D109" s="61">
        <v>566</v>
      </c>
      <c r="E109" s="300">
        <v>1258</v>
      </c>
      <c r="F109" s="301">
        <v>400</v>
      </c>
      <c r="G109" s="302">
        <v>1400</v>
      </c>
      <c r="H109" s="302">
        <v>1436.46</v>
      </c>
      <c r="I109" s="300">
        <v>400</v>
      </c>
      <c r="J109" s="300">
        <v>572.32</v>
      </c>
      <c r="K109" s="300">
        <v>400</v>
      </c>
      <c r="L109" s="300"/>
      <c r="M109" s="437">
        <v>420</v>
      </c>
      <c r="N109" s="470">
        <v>400</v>
      </c>
      <c r="O109" s="503">
        <v>540</v>
      </c>
      <c r="P109" s="317">
        <v>590</v>
      </c>
      <c r="Q109" s="300">
        <v>600</v>
      </c>
      <c r="R109" s="302">
        <v>600</v>
      </c>
    </row>
    <row r="110" spans="1:18" ht="12" customHeight="1" outlineLevel="1">
      <c r="A110" s="151"/>
      <c r="B110" s="64">
        <v>637014</v>
      </c>
      <c r="C110" s="63" t="s">
        <v>240</v>
      </c>
      <c r="D110" s="61"/>
      <c r="E110" s="300"/>
      <c r="F110" s="301"/>
      <c r="G110" s="302"/>
      <c r="H110" s="302"/>
      <c r="I110" s="300"/>
      <c r="J110" s="300">
        <v>0</v>
      </c>
      <c r="K110" s="300"/>
      <c r="L110" s="300"/>
      <c r="M110" s="437">
        <v>0</v>
      </c>
      <c r="N110" s="470"/>
      <c r="O110" s="503"/>
      <c r="P110" s="317">
        <v>0</v>
      </c>
      <c r="Q110" s="300">
        <v>0</v>
      </c>
      <c r="R110" s="302">
        <v>0</v>
      </c>
    </row>
    <row r="111" spans="1:18" ht="12" customHeight="1" outlineLevel="1">
      <c r="A111" s="151"/>
      <c r="B111" s="64">
        <v>637026</v>
      </c>
      <c r="C111" s="63" t="s">
        <v>174</v>
      </c>
      <c r="D111" s="61"/>
      <c r="E111" s="300"/>
      <c r="F111" s="301">
        <v>500</v>
      </c>
      <c r="G111" s="302">
        <v>300</v>
      </c>
      <c r="H111" s="302">
        <v>305.41</v>
      </c>
      <c r="I111" s="300">
        <v>600</v>
      </c>
      <c r="J111" s="300">
        <v>0</v>
      </c>
      <c r="K111" s="300">
        <v>500</v>
      </c>
      <c r="L111" s="300"/>
      <c r="M111" s="437">
        <v>0</v>
      </c>
      <c r="N111" s="470">
        <v>300</v>
      </c>
      <c r="O111" s="503">
        <v>0</v>
      </c>
      <c r="P111" s="317">
        <v>0</v>
      </c>
      <c r="Q111" s="300">
        <v>0</v>
      </c>
      <c r="R111" s="302"/>
    </row>
    <row r="112" spans="1:18" ht="12" customHeight="1" outlineLevel="1">
      <c r="A112" s="151"/>
      <c r="B112" s="64">
        <v>637036</v>
      </c>
      <c r="C112" s="63"/>
      <c r="D112" s="61"/>
      <c r="E112" s="300"/>
      <c r="F112" s="300"/>
      <c r="G112" s="302"/>
      <c r="H112" s="302">
        <v>0</v>
      </c>
      <c r="I112" s="300">
        <v>100</v>
      </c>
      <c r="J112" s="300">
        <v>0</v>
      </c>
      <c r="K112" s="300">
        <v>0</v>
      </c>
      <c r="L112" s="300"/>
      <c r="M112" s="437">
        <v>100</v>
      </c>
      <c r="N112" s="470">
        <v>100</v>
      </c>
      <c r="O112" s="503">
        <v>100</v>
      </c>
      <c r="P112" s="317">
        <v>100</v>
      </c>
      <c r="Q112" s="300">
        <v>0</v>
      </c>
      <c r="R112" s="302">
        <v>100</v>
      </c>
    </row>
    <row r="113" spans="1:18" ht="12" customHeight="1" outlineLevel="1">
      <c r="A113" s="151"/>
      <c r="B113" s="64">
        <v>637027</v>
      </c>
      <c r="C113" s="63" t="s">
        <v>156</v>
      </c>
      <c r="D113" s="61">
        <v>401</v>
      </c>
      <c r="E113" s="300">
        <v>67</v>
      </c>
      <c r="F113" s="300"/>
      <c r="G113" s="302">
        <v>150</v>
      </c>
      <c r="H113" s="302">
        <v>151.79</v>
      </c>
      <c r="I113" s="300">
        <v>800</v>
      </c>
      <c r="J113" s="300">
        <v>510</v>
      </c>
      <c r="K113" s="300">
        <v>800</v>
      </c>
      <c r="L113" s="300"/>
      <c r="M113" s="437">
        <v>500</v>
      </c>
      <c r="N113" s="470">
        <v>700</v>
      </c>
      <c r="O113" s="503"/>
      <c r="P113" s="317">
        <v>700</v>
      </c>
      <c r="Q113" s="300">
        <v>750</v>
      </c>
      <c r="R113" s="302">
        <v>750</v>
      </c>
    </row>
    <row r="114" spans="1:18" ht="12" customHeight="1" outlineLevel="1">
      <c r="A114" s="151" t="s">
        <v>208</v>
      </c>
      <c r="B114" s="64"/>
      <c r="C114" s="63"/>
      <c r="D114" s="61"/>
      <c r="E114" s="300"/>
      <c r="F114" s="300"/>
      <c r="G114" s="302"/>
      <c r="H114" s="299">
        <f>SUM(H115:H117)</f>
        <v>399.31</v>
      </c>
      <c r="I114" s="300"/>
      <c r="J114" s="300">
        <v>0</v>
      </c>
      <c r="K114" s="300"/>
      <c r="L114" s="300"/>
      <c r="M114" s="437"/>
      <c r="N114" s="470"/>
      <c r="O114" s="503"/>
      <c r="P114" s="317"/>
      <c r="Q114" s="300"/>
      <c r="R114" s="302"/>
    </row>
    <row r="115" spans="1:18" ht="12" customHeight="1" outlineLevel="1">
      <c r="A115" s="151"/>
      <c r="B115" s="64">
        <v>611</v>
      </c>
      <c r="C115" s="63" t="s">
        <v>195</v>
      </c>
      <c r="D115" s="61"/>
      <c r="E115" s="300"/>
      <c r="F115" s="300"/>
      <c r="G115" s="302"/>
      <c r="H115" s="302">
        <v>387.13</v>
      </c>
      <c r="I115" s="300"/>
      <c r="J115" s="300">
        <v>0</v>
      </c>
      <c r="K115" s="300"/>
      <c r="L115" s="300"/>
      <c r="M115" s="437"/>
      <c r="N115" s="470"/>
      <c r="O115" s="503"/>
      <c r="P115" s="317"/>
      <c r="Q115" s="300"/>
      <c r="R115" s="302"/>
    </row>
    <row r="116" spans="1:18" ht="12" customHeight="1" outlineLevel="1">
      <c r="A116" s="151"/>
      <c r="B116" s="64">
        <v>621</v>
      </c>
      <c r="C116" s="63" t="s">
        <v>346</v>
      </c>
      <c r="D116" s="61"/>
      <c r="E116" s="300"/>
      <c r="F116" s="300"/>
      <c r="G116" s="302"/>
      <c r="H116" s="302">
        <v>11.16</v>
      </c>
      <c r="I116" s="300"/>
      <c r="J116" s="300">
        <v>0</v>
      </c>
      <c r="K116" s="300"/>
      <c r="L116" s="300"/>
      <c r="M116" s="437"/>
      <c r="N116" s="470"/>
      <c r="O116" s="503"/>
      <c r="P116" s="317"/>
      <c r="Q116" s="300"/>
      <c r="R116" s="302"/>
    </row>
    <row r="117" spans="1:18" ht="12" customHeight="1" outlineLevel="1">
      <c r="A117" s="151"/>
      <c r="B117" s="64">
        <v>625</v>
      </c>
      <c r="C117" s="63" t="s">
        <v>347</v>
      </c>
      <c r="D117" s="61"/>
      <c r="E117" s="300"/>
      <c r="F117" s="300"/>
      <c r="G117" s="302"/>
      <c r="H117" s="302">
        <v>1.02</v>
      </c>
      <c r="I117" s="300"/>
      <c r="J117" s="300">
        <v>0</v>
      </c>
      <c r="K117" s="300"/>
      <c r="L117" s="300"/>
      <c r="M117" s="437"/>
      <c r="N117" s="470"/>
      <c r="O117" s="503"/>
      <c r="P117" s="317"/>
      <c r="Q117" s="300"/>
      <c r="R117" s="302"/>
    </row>
    <row r="118" spans="1:18" ht="12" customHeight="1">
      <c r="A118" s="229" t="s">
        <v>82</v>
      </c>
      <c r="B118" s="78"/>
      <c r="C118" s="56"/>
      <c r="D118" s="57">
        <f>SUM(D119,D122,D127,D134)</f>
        <v>629</v>
      </c>
      <c r="E118" s="292">
        <f>SUM(E119,E122,E127,E131,E134)</f>
        <v>1454</v>
      </c>
      <c r="F118" s="292">
        <f>SUM(F119,F122,F127,F134)</f>
        <v>1360</v>
      </c>
      <c r="G118" s="292">
        <f>SUM(G119,G122,G127,G134,G138)</f>
        <v>3712</v>
      </c>
      <c r="H118" s="293">
        <f>SUM(H119,H122,H127,H134,H138,H140)</f>
        <v>3587.43</v>
      </c>
      <c r="I118" s="292">
        <f>SUM(I119,I122,I127,I134)</f>
        <v>1390</v>
      </c>
      <c r="J118" s="292">
        <f>SUM(J119,J122,J127,J131,J134,J138,J140)</f>
        <v>1314.75</v>
      </c>
      <c r="K118" s="292">
        <f>SUM(K119,K122,K127,K131,K134,K138)</f>
        <v>1210</v>
      </c>
      <c r="L118" s="292"/>
      <c r="M118" s="441">
        <f>SUM(M119,M122,M127,M131,M134,M138)</f>
        <v>1159</v>
      </c>
      <c r="N118" s="467">
        <f>SUM(N119,N122,N127,N134)</f>
        <v>840</v>
      </c>
      <c r="O118" s="500">
        <v>1119</v>
      </c>
      <c r="P118" s="486">
        <f>SUM(P119,P122,P127,P131,P134,P138)</f>
        <v>4127</v>
      </c>
      <c r="Q118" s="292">
        <f>SUM(Q119,Q122,Q127,Q131,Q134,Q138)</f>
        <v>1737</v>
      </c>
      <c r="R118" s="293">
        <f>SUM(R119,R122,R127,R131,R134,R138,R141)</f>
        <v>1557</v>
      </c>
    </row>
    <row r="119" spans="1:18" ht="15.75" customHeight="1">
      <c r="A119" s="155"/>
      <c r="B119" s="149">
        <v>632</v>
      </c>
      <c r="C119" s="137" t="s">
        <v>17</v>
      </c>
      <c r="D119" s="60">
        <f>SUM(D120:D121)</f>
        <v>409</v>
      </c>
      <c r="E119" s="297">
        <f>SUM(E120:E121)</f>
        <v>759</v>
      </c>
      <c r="F119" s="297">
        <v>610</v>
      </c>
      <c r="G119" s="297">
        <v>502</v>
      </c>
      <c r="H119" s="299">
        <f>SUM(H120,H121)</f>
        <v>505.90999999999997</v>
      </c>
      <c r="I119" s="297">
        <f>SUM(I120:I121)</f>
        <v>610</v>
      </c>
      <c r="J119" s="297">
        <f>SUM(J120,J121)</f>
        <v>741.0600000000001</v>
      </c>
      <c r="K119" s="297">
        <f>SUM(K120,K121)</f>
        <v>610</v>
      </c>
      <c r="L119" s="297"/>
      <c r="M119" s="436">
        <f>SUM(M120,M121)</f>
        <v>509</v>
      </c>
      <c r="N119" s="469">
        <f>SUM(N120:N121)</f>
        <v>510</v>
      </c>
      <c r="O119" s="502">
        <v>529</v>
      </c>
      <c r="P119" s="487">
        <f>SUM(P120:P121)</f>
        <v>410</v>
      </c>
      <c r="Q119" s="297">
        <v>400</v>
      </c>
      <c r="R119" s="299">
        <f>SUM(R120:R121)</f>
        <v>410</v>
      </c>
    </row>
    <row r="120" spans="1:18" ht="12" customHeight="1">
      <c r="A120" s="155"/>
      <c r="B120" s="75">
        <v>632001</v>
      </c>
      <c r="C120" s="73" t="s">
        <v>42</v>
      </c>
      <c r="D120" s="99">
        <v>409</v>
      </c>
      <c r="E120" s="300">
        <v>755</v>
      </c>
      <c r="F120" s="301">
        <v>600</v>
      </c>
      <c r="G120" s="302">
        <v>500</v>
      </c>
      <c r="H120" s="302">
        <v>504.82</v>
      </c>
      <c r="I120" s="300">
        <v>600</v>
      </c>
      <c r="J120" s="300">
        <v>738.84</v>
      </c>
      <c r="K120" s="300">
        <v>600</v>
      </c>
      <c r="L120" s="300"/>
      <c r="M120" s="437">
        <v>500</v>
      </c>
      <c r="N120" s="470">
        <v>500</v>
      </c>
      <c r="O120" s="503">
        <v>520</v>
      </c>
      <c r="P120" s="317">
        <v>400</v>
      </c>
      <c r="Q120" s="300">
        <v>390</v>
      </c>
      <c r="R120" s="302">
        <v>400</v>
      </c>
    </row>
    <row r="121" spans="1:18" ht="12" customHeight="1" outlineLevel="1">
      <c r="A121" s="151"/>
      <c r="B121" s="64">
        <v>632002</v>
      </c>
      <c r="C121" s="63" t="s">
        <v>43</v>
      </c>
      <c r="D121" s="61"/>
      <c r="E121" s="300">
        <v>4</v>
      </c>
      <c r="F121" s="301">
        <v>10</v>
      </c>
      <c r="G121" s="302">
        <v>2</v>
      </c>
      <c r="H121" s="302">
        <v>1.09</v>
      </c>
      <c r="I121" s="300">
        <v>10</v>
      </c>
      <c r="J121" s="300">
        <v>2.22</v>
      </c>
      <c r="K121" s="300">
        <v>10</v>
      </c>
      <c r="L121" s="300"/>
      <c r="M121" s="437">
        <v>9</v>
      </c>
      <c r="N121" s="470">
        <v>10</v>
      </c>
      <c r="O121" s="503">
        <v>9</v>
      </c>
      <c r="P121" s="317">
        <v>10</v>
      </c>
      <c r="Q121" s="300">
        <v>10</v>
      </c>
      <c r="R121" s="302">
        <v>10</v>
      </c>
    </row>
    <row r="122" spans="1:18" ht="12" customHeight="1">
      <c r="A122" s="155"/>
      <c r="B122" s="58">
        <v>633</v>
      </c>
      <c r="C122" s="71" t="s">
        <v>18</v>
      </c>
      <c r="D122" s="60">
        <f>SUM(D123:D124)</f>
        <v>25</v>
      </c>
      <c r="E122" s="297">
        <f>SUM(E123:E124)</f>
        <v>141</v>
      </c>
      <c r="F122" s="297">
        <f>SUM(F123:F124)</f>
        <v>200</v>
      </c>
      <c r="G122" s="297">
        <v>2600</v>
      </c>
      <c r="H122" s="299">
        <f>SUM(H123,H124)</f>
        <v>573.52</v>
      </c>
      <c r="I122" s="297">
        <f>SUM(I123:I124)</f>
        <v>400</v>
      </c>
      <c r="J122" s="297">
        <f>SUM(J123,J124,J125,J126)</f>
        <v>270.26</v>
      </c>
      <c r="K122" s="297">
        <f>SUM(K123,K124)</f>
        <v>200</v>
      </c>
      <c r="L122" s="297"/>
      <c r="M122" s="436">
        <f>SUM(M123,M124)</f>
        <v>100</v>
      </c>
      <c r="N122" s="469">
        <f>SUM(N123:N124)</f>
        <v>100</v>
      </c>
      <c r="O122" s="502">
        <v>283</v>
      </c>
      <c r="P122" s="487">
        <f>SUM(P123:P124)</f>
        <v>100</v>
      </c>
      <c r="Q122" s="297">
        <v>450</v>
      </c>
      <c r="R122" s="299">
        <f>SUM(R123,R124,R125,R126)</f>
        <v>260</v>
      </c>
    </row>
    <row r="123" spans="1:18" ht="12" customHeight="1">
      <c r="A123" s="155"/>
      <c r="B123" s="75">
        <v>633006</v>
      </c>
      <c r="C123" s="69" t="s">
        <v>46</v>
      </c>
      <c r="D123" s="99"/>
      <c r="E123" s="300">
        <v>94</v>
      </c>
      <c r="F123" s="301">
        <v>200</v>
      </c>
      <c r="G123" s="302">
        <v>2600</v>
      </c>
      <c r="H123" s="302">
        <v>573.52</v>
      </c>
      <c r="I123" s="300">
        <v>200</v>
      </c>
      <c r="J123" s="300">
        <v>270.26</v>
      </c>
      <c r="K123" s="300">
        <v>200</v>
      </c>
      <c r="L123" s="300"/>
      <c r="M123" s="437">
        <v>100</v>
      </c>
      <c r="N123" s="470">
        <v>100</v>
      </c>
      <c r="O123" s="503">
        <v>150</v>
      </c>
      <c r="P123" s="317">
        <v>100</v>
      </c>
      <c r="Q123" s="300">
        <v>300</v>
      </c>
      <c r="R123" s="302">
        <v>130</v>
      </c>
    </row>
    <row r="124" spans="1:18" ht="12" customHeight="1">
      <c r="A124" s="155"/>
      <c r="B124" s="75">
        <v>633010</v>
      </c>
      <c r="C124" s="69" t="s">
        <v>129</v>
      </c>
      <c r="D124" s="134">
        <v>25</v>
      </c>
      <c r="E124" s="300">
        <v>47</v>
      </c>
      <c r="F124" s="298">
        <v>0</v>
      </c>
      <c r="G124" s="299">
        <v>0</v>
      </c>
      <c r="H124" s="299">
        <v>0</v>
      </c>
      <c r="I124" s="300">
        <v>200</v>
      </c>
      <c r="J124" s="300">
        <v>0</v>
      </c>
      <c r="K124" s="300"/>
      <c r="L124" s="300"/>
      <c r="M124" s="437">
        <v>0</v>
      </c>
      <c r="N124" s="469">
        <v>0</v>
      </c>
      <c r="O124" s="502">
        <v>0</v>
      </c>
      <c r="P124" s="487">
        <v>0</v>
      </c>
      <c r="Q124" s="297">
        <v>0</v>
      </c>
      <c r="R124" s="299">
        <v>0</v>
      </c>
    </row>
    <row r="125" spans="1:18" ht="12" customHeight="1">
      <c r="A125" s="155"/>
      <c r="B125" s="75">
        <v>633015</v>
      </c>
      <c r="C125" s="139" t="s">
        <v>319</v>
      </c>
      <c r="D125" s="134"/>
      <c r="E125" s="300"/>
      <c r="F125" s="298"/>
      <c r="G125" s="299"/>
      <c r="H125" s="302">
        <v>0</v>
      </c>
      <c r="I125" s="300"/>
      <c r="J125" s="300">
        <v>0</v>
      </c>
      <c r="K125" s="300"/>
      <c r="L125" s="300"/>
      <c r="M125" s="437"/>
      <c r="N125" s="469"/>
      <c r="O125" s="503">
        <v>100</v>
      </c>
      <c r="P125" s="317">
        <v>50</v>
      </c>
      <c r="Q125" s="300">
        <v>100</v>
      </c>
      <c r="R125" s="302">
        <v>100</v>
      </c>
    </row>
    <row r="126" spans="1:18" ht="12" customHeight="1">
      <c r="A126" s="155"/>
      <c r="B126" s="75">
        <v>633016</v>
      </c>
      <c r="C126" s="139" t="s">
        <v>49</v>
      </c>
      <c r="D126" s="134"/>
      <c r="E126" s="300"/>
      <c r="F126" s="298"/>
      <c r="G126" s="299"/>
      <c r="H126" s="299"/>
      <c r="I126" s="300"/>
      <c r="J126" s="300">
        <v>0</v>
      </c>
      <c r="K126" s="300"/>
      <c r="L126" s="300"/>
      <c r="M126" s="437"/>
      <c r="N126" s="469"/>
      <c r="O126" s="503">
        <v>33</v>
      </c>
      <c r="P126" s="317">
        <v>30</v>
      </c>
      <c r="Q126" s="300">
        <v>50</v>
      </c>
      <c r="R126" s="302">
        <v>30</v>
      </c>
    </row>
    <row r="127" spans="1:18" ht="15" customHeight="1" outlineLevel="1">
      <c r="A127" s="151"/>
      <c r="B127" s="76">
        <v>634</v>
      </c>
      <c r="C127" s="65" t="s">
        <v>5</v>
      </c>
      <c r="D127" s="60">
        <f>SUM(D128:D129)</f>
        <v>195</v>
      </c>
      <c r="E127" s="297">
        <f>SUM(E128:E129)</f>
        <v>222</v>
      </c>
      <c r="F127" s="297">
        <v>300</v>
      </c>
      <c r="G127" s="297">
        <v>450</v>
      </c>
      <c r="H127" s="299">
        <v>354</v>
      </c>
      <c r="I127" s="297">
        <f>SUM(I128:I129)</f>
        <v>230</v>
      </c>
      <c r="J127" s="297">
        <f>SUM(J128:J130)</f>
        <v>196.65</v>
      </c>
      <c r="K127" s="297">
        <f>SUM(K128,K129)</f>
        <v>230</v>
      </c>
      <c r="L127" s="297"/>
      <c r="M127" s="436">
        <f>SUM(M128,M129)</f>
        <v>230</v>
      </c>
      <c r="N127" s="469">
        <f>SUM(N128:N129)</f>
        <v>230</v>
      </c>
      <c r="O127" s="502">
        <v>297</v>
      </c>
      <c r="P127" s="487">
        <f>SUM(P128,P129,P130)</f>
        <v>477</v>
      </c>
      <c r="Q127" s="297">
        <f>SUM(Q128:Q130)</f>
        <v>547</v>
      </c>
      <c r="R127" s="299">
        <f>SUM(R128:R130)</f>
        <v>497</v>
      </c>
    </row>
    <row r="128" spans="1:18" ht="12" customHeight="1" outlineLevel="1">
      <c r="A128" s="151"/>
      <c r="B128" s="62" t="s">
        <v>6</v>
      </c>
      <c r="C128" s="139" t="s">
        <v>314</v>
      </c>
      <c r="D128" s="61"/>
      <c r="E128" s="300">
        <v>27</v>
      </c>
      <c r="F128" s="300">
        <v>100</v>
      </c>
      <c r="G128" s="302">
        <v>30</v>
      </c>
      <c r="H128" s="302">
        <v>29.25</v>
      </c>
      <c r="I128" s="300">
        <v>100</v>
      </c>
      <c r="J128" s="300">
        <v>0</v>
      </c>
      <c r="K128" s="300">
        <v>100</v>
      </c>
      <c r="L128" s="300"/>
      <c r="M128" s="437">
        <v>100</v>
      </c>
      <c r="N128" s="470">
        <v>100</v>
      </c>
      <c r="O128" s="503">
        <v>100</v>
      </c>
      <c r="P128" s="317">
        <v>150</v>
      </c>
      <c r="Q128" s="300">
        <v>150</v>
      </c>
      <c r="R128" s="302">
        <v>100</v>
      </c>
    </row>
    <row r="129" spans="1:18" ht="12" customHeight="1" outlineLevel="1">
      <c r="A129" s="151"/>
      <c r="B129" s="64">
        <v>634002</v>
      </c>
      <c r="C129" s="63" t="s">
        <v>315</v>
      </c>
      <c r="D129" s="61">
        <v>195</v>
      </c>
      <c r="E129" s="300">
        <v>195</v>
      </c>
      <c r="F129" s="300">
        <v>200</v>
      </c>
      <c r="G129" s="302">
        <v>330</v>
      </c>
      <c r="H129" s="302">
        <v>325.3</v>
      </c>
      <c r="I129" s="300">
        <v>130</v>
      </c>
      <c r="J129" s="300">
        <v>0</v>
      </c>
      <c r="K129" s="300">
        <v>130</v>
      </c>
      <c r="L129" s="300"/>
      <c r="M129" s="437">
        <v>130</v>
      </c>
      <c r="N129" s="470">
        <v>130</v>
      </c>
      <c r="O129" s="503">
        <v>0</v>
      </c>
      <c r="P129" s="317">
        <v>130</v>
      </c>
      <c r="Q129" s="300">
        <v>200</v>
      </c>
      <c r="R129" s="302">
        <v>200</v>
      </c>
    </row>
    <row r="130" spans="1:18" ht="12" customHeight="1" outlineLevel="1">
      <c r="A130" s="151"/>
      <c r="B130" s="64">
        <v>634003</v>
      </c>
      <c r="C130" s="63" t="s">
        <v>52</v>
      </c>
      <c r="D130" s="61"/>
      <c r="E130" s="300"/>
      <c r="F130" s="300"/>
      <c r="G130" s="302"/>
      <c r="H130" s="302"/>
      <c r="I130" s="300"/>
      <c r="J130" s="300">
        <v>196.65</v>
      </c>
      <c r="K130" s="300"/>
      <c r="L130" s="300"/>
      <c r="M130" s="437"/>
      <c r="N130" s="470"/>
      <c r="O130" s="503">
        <v>197</v>
      </c>
      <c r="P130" s="317">
        <v>197</v>
      </c>
      <c r="Q130" s="300">
        <v>197</v>
      </c>
      <c r="R130" s="302">
        <v>197</v>
      </c>
    </row>
    <row r="131" spans="1:18" ht="15.75" customHeight="1" outlineLevel="1">
      <c r="A131" s="151"/>
      <c r="B131" s="141">
        <v>635</v>
      </c>
      <c r="C131" s="137" t="s">
        <v>228</v>
      </c>
      <c r="D131" s="61"/>
      <c r="E131" s="297">
        <f>SUM(E132,E133)</f>
        <v>72</v>
      </c>
      <c r="F131" s="300"/>
      <c r="G131" s="302"/>
      <c r="H131" s="302"/>
      <c r="I131" s="300"/>
      <c r="J131" s="297">
        <v>86.78</v>
      </c>
      <c r="K131" s="297">
        <f>SUM(K132)</f>
        <v>150</v>
      </c>
      <c r="L131" s="300"/>
      <c r="M131" s="436">
        <f>SUM(M132)</f>
        <v>200</v>
      </c>
      <c r="N131" s="470"/>
      <c r="O131" s="503">
        <v>0</v>
      </c>
      <c r="P131" s="487">
        <f>SUM(P132,P133)</f>
        <v>3000</v>
      </c>
      <c r="Q131" s="297">
        <v>0</v>
      </c>
      <c r="R131" s="301"/>
    </row>
    <row r="132" spans="1:18" ht="12" customHeight="1" outlineLevel="1">
      <c r="A132" s="151"/>
      <c r="B132" s="64">
        <v>635004</v>
      </c>
      <c r="C132" s="63" t="s">
        <v>229</v>
      </c>
      <c r="D132" s="61"/>
      <c r="E132" s="300"/>
      <c r="F132" s="300"/>
      <c r="G132" s="302"/>
      <c r="H132" s="302"/>
      <c r="I132" s="300"/>
      <c r="J132" s="300">
        <v>86.78</v>
      </c>
      <c r="K132" s="300">
        <v>150</v>
      </c>
      <c r="L132" s="300"/>
      <c r="M132" s="437">
        <v>200</v>
      </c>
      <c r="N132" s="470"/>
      <c r="O132" s="503">
        <v>0</v>
      </c>
      <c r="P132" s="317">
        <v>0</v>
      </c>
      <c r="Q132" s="300">
        <v>0</v>
      </c>
      <c r="R132" s="301"/>
    </row>
    <row r="133" spans="1:18" ht="12" customHeight="1" outlineLevel="1">
      <c r="A133" s="151"/>
      <c r="B133" s="64">
        <v>635006</v>
      </c>
      <c r="C133" s="63" t="s">
        <v>338</v>
      </c>
      <c r="D133" s="61"/>
      <c r="E133" s="300">
        <v>72</v>
      </c>
      <c r="F133" s="300"/>
      <c r="G133" s="302"/>
      <c r="H133" s="302"/>
      <c r="I133" s="300"/>
      <c r="J133" s="300">
        <v>0</v>
      </c>
      <c r="K133" s="300"/>
      <c r="L133" s="300"/>
      <c r="M133" s="437"/>
      <c r="N133" s="470"/>
      <c r="O133" s="503"/>
      <c r="P133" s="317">
        <v>3000</v>
      </c>
      <c r="Q133" s="300">
        <v>0</v>
      </c>
      <c r="R133" s="301"/>
    </row>
    <row r="134" spans="1:18" ht="15.75" customHeight="1">
      <c r="A134" s="151"/>
      <c r="B134" s="58">
        <v>637</v>
      </c>
      <c r="C134" s="80" t="s">
        <v>20</v>
      </c>
      <c r="D134" s="60">
        <f>SUM(D135)</f>
        <v>0</v>
      </c>
      <c r="E134" s="297">
        <f>SUM(E135)</f>
        <v>260</v>
      </c>
      <c r="F134" s="297">
        <f>SUM(F135)</f>
        <v>250</v>
      </c>
      <c r="G134" s="299">
        <v>120</v>
      </c>
      <c r="H134" s="299">
        <v>114</v>
      </c>
      <c r="I134" s="297">
        <f>SUM(I135)</f>
        <v>150</v>
      </c>
      <c r="J134" s="297">
        <v>0</v>
      </c>
      <c r="K134" s="297">
        <f>SUM(K135,K136)</f>
        <v>0</v>
      </c>
      <c r="L134" s="297"/>
      <c r="M134" s="436">
        <f>SUM(M135,M136)</f>
        <v>100</v>
      </c>
      <c r="N134" s="469">
        <f>SUM(N135)</f>
        <v>0</v>
      </c>
      <c r="O134" s="502">
        <v>10</v>
      </c>
      <c r="P134" s="487">
        <f>SUM(P135)</f>
        <v>100</v>
      </c>
      <c r="Q134" s="297">
        <v>300</v>
      </c>
      <c r="R134" s="299">
        <f>SUM(R135,R136,R137)</f>
        <v>350</v>
      </c>
    </row>
    <row r="135" spans="1:18" ht="12" customHeight="1">
      <c r="A135" s="151"/>
      <c r="B135" s="64">
        <v>637001</v>
      </c>
      <c r="C135" s="254" t="s">
        <v>130</v>
      </c>
      <c r="D135" s="61"/>
      <c r="E135" s="300">
        <v>260</v>
      </c>
      <c r="F135" s="300">
        <v>250</v>
      </c>
      <c r="G135" s="302">
        <v>0</v>
      </c>
      <c r="H135" s="302">
        <v>0</v>
      </c>
      <c r="I135" s="300">
        <v>150</v>
      </c>
      <c r="J135" s="300">
        <v>0</v>
      </c>
      <c r="K135" s="300">
        <v>0</v>
      </c>
      <c r="L135" s="300"/>
      <c r="M135" s="437">
        <v>100</v>
      </c>
      <c r="N135" s="470">
        <v>0</v>
      </c>
      <c r="O135" s="503">
        <v>0</v>
      </c>
      <c r="P135" s="317">
        <v>100</v>
      </c>
      <c r="Q135" s="300">
        <v>100</v>
      </c>
      <c r="R135" s="302">
        <v>100</v>
      </c>
    </row>
    <row r="136" spans="1:18" ht="12" customHeight="1">
      <c r="A136" s="151"/>
      <c r="B136" s="64">
        <v>637004</v>
      </c>
      <c r="C136" s="254" t="s">
        <v>175</v>
      </c>
      <c r="D136" s="61"/>
      <c r="E136" s="300"/>
      <c r="F136" s="300"/>
      <c r="G136" s="302">
        <v>120</v>
      </c>
      <c r="H136" s="302">
        <v>114</v>
      </c>
      <c r="I136" s="300"/>
      <c r="J136" s="300">
        <v>0</v>
      </c>
      <c r="K136" s="300"/>
      <c r="L136" s="300"/>
      <c r="M136" s="437">
        <v>0</v>
      </c>
      <c r="N136" s="470"/>
      <c r="O136" s="503">
        <v>0</v>
      </c>
      <c r="P136" s="317">
        <v>0</v>
      </c>
      <c r="Q136" s="300">
        <v>200</v>
      </c>
      <c r="R136" s="302">
        <v>250</v>
      </c>
    </row>
    <row r="137" spans="1:18" ht="12" customHeight="1">
      <c r="A137" s="151"/>
      <c r="B137" s="64">
        <v>637006</v>
      </c>
      <c r="C137" s="254" t="s">
        <v>320</v>
      </c>
      <c r="D137" s="61"/>
      <c r="E137" s="300"/>
      <c r="F137" s="300"/>
      <c r="G137" s="302"/>
      <c r="H137" s="302"/>
      <c r="I137" s="300"/>
      <c r="J137" s="300">
        <v>0</v>
      </c>
      <c r="K137" s="300"/>
      <c r="L137" s="300"/>
      <c r="M137" s="437"/>
      <c r="N137" s="470"/>
      <c r="O137" s="503">
        <v>10</v>
      </c>
      <c r="P137" s="317"/>
      <c r="Q137" s="300">
        <v>0</v>
      </c>
      <c r="R137" s="301"/>
    </row>
    <row r="138" spans="1:18" ht="15.75" customHeight="1">
      <c r="A138" s="151"/>
      <c r="B138" s="141">
        <v>642</v>
      </c>
      <c r="C138" s="182" t="s">
        <v>186</v>
      </c>
      <c r="D138" s="61"/>
      <c r="E138" s="300"/>
      <c r="F138" s="300"/>
      <c r="G138" s="299">
        <v>40</v>
      </c>
      <c r="H138" s="299">
        <v>40</v>
      </c>
      <c r="I138" s="300"/>
      <c r="J138" s="297">
        <v>20</v>
      </c>
      <c r="K138" s="297">
        <f>SUM(K139)</f>
        <v>20</v>
      </c>
      <c r="L138" s="300"/>
      <c r="M138" s="436">
        <f>SUM(M139)</f>
        <v>20</v>
      </c>
      <c r="N138" s="470"/>
      <c r="O138" s="502">
        <v>40</v>
      </c>
      <c r="P138" s="487">
        <v>40</v>
      </c>
      <c r="Q138" s="297">
        <v>40</v>
      </c>
      <c r="R138" s="299">
        <v>40</v>
      </c>
    </row>
    <row r="139" spans="1:18" ht="12" customHeight="1">
      <c r="A139" s="151"/>
      <c r="B139" s="141">
        <v>642001</v>
      </c>
      <c r="C139" s="181" t="s">
        <v>230</v>
      </c>
      <c r="D139" s="61"/>
      <c r="E139" s="300"/>
      <c r="F139" s="300"/>
      <c r="G139" s="302">
        <v>40</v>
      </c>
      <c r="H139" s="302">
        <v>40</v>
      </c>
      <c r="I139" s="300"/>
      <c r="J139" s="300">
        <v>20</v>
      </c>
      <c r="K139" s="300">
        <v>20</v>
      </c>
      <c r="L139" s="300"/>
      <c r="M139" s="437">
        <v>20</v>
      </c>
      <c r="N139" s="470"/>
      <c r="O139" s="503">
        <v>40</v>
      </c>
      <c r="P139" s="317">
        <v>40</v>
      </c>
      <c r="Q139" s="300">
        <v>40</v>
      </c>
      <c r="R139" s="302">
        <v>40</v>
      </c>
    </row>
    <row r="140" spans="1:18" ht="12" customHeight="1">
      <c r="A140" s="151" t="s">
        <v>208</v>
      </c>
      <c r="B140" s="141"/>
      <c r="C140" s="181"/>
      <c r="D140" s="61"/>
      <c r="E140" s="300"/>
      <c r="F140" s="300"/>
      <c r="G140" s="302"/>
      <c r="H140" s="299">
        <f>SUM(H141)</f>
        <v>2000</v>
      </c>
      <c r="I140" s="300"/>
      <c r="J140" s="300">
        <v>0</v>
      </c>
      <c r="K140" s="300"/>
      <c r="L140" s="300"/>
      <c r="M140" s="437"/>
      <c r="N140" s="470"/>
      <c r="O140" s="503">
        <v>0</v>
      </c>
      <c r="P140" s="317"/>
      <c r="Q140" s="300"/>
      <c r="R140" s="302">
        <v>0</v>
      </c>
    </row>
    <row r="141" spans="1:18" ht="12" customHeight="1">
      <c r="A141" s="151"/>
      <c r="B141" s="141">
        <v>633006</v>
      </c>
      <c r="C141" s="181" t="s">
        <v>46</v>
      </c>
      <c r="D141" s="61"/>
      <c r="E141" s="300"/>
      <c r="F141" s="300"/>
      <c r="G141" s="302"/>
      <c r="H141" s="302">
        <v>2000</v>
      </c>
      <c r="I141" s="300"/>
      <c r="J141" s="300">
        <v>0</v>
      </c>
      <c r="K141" s="300"/>
      <c r="L141" s="300"/>
      <c r="M141" s="437"/>
      <c r="N141" s="470"/>
      <c r="O141" s="503">
        <v>0</v>
      </c>
      <c r="P141" s="317"/>
      <c r="Q141" s="300">
        <v>0</v>
      </c>
      <c r="R141" s="302">
        <v>0</v>
      </c>
    </row>
    <row r="142" spans="1:18" ht="12" customHeight="1">
      <c r="A142" s="151"/>
      <c r="B142" s="141"/>
      <c r="C142" s="181"/>
      <c r="D142" s="61"/>
      <c r="E142" s="300"/>
      <c r="F142" s="300"/>
      <c r="G142" s="302"/>
      <c r="H142" s="302"/>
      <c r="I142" s="300"/>
      <c r="J142" s="300">
        <v>0</v>
      </c>
      <c r="K142" s="300"/>
      <c r="L142" s="300"/>
      <c r="M142" s="437"/>
      <c r="N142" s="470"/>
      <c r="O142" s="503">
        <v>0</v>
      </c>
      <c r="P142" s="317"/>
      <c r="Q142" s="300">
        <v>0</v>
      </c>
      <c r="R142" s="302">
        <v>0</v>
      </c>
    </row>
    <row r="143" spans="1:18" ht="12" customHeight="1">
      <c r="A143" s="228" t="s">
        <v>16</v>
      </c>
      <c r="B143" s="55"/>
      <c r="C143" s="56"/>
      <c r="D143" s="57">
        <f>SUM(D145:D155)</f>
        <v>1283</v>
      </c>
      <c r="E143" s="292">
        <f>SUM(E145,E148,E152,E157)</f>
        <v>8674</v>
      </c>
      <c r="F143" s="292">
        <f>SUM(F145:F155)</f>
        <v>1000</v>
      </c>
      <c r="G143" s="292">
        <f>SUM(G145:G156)</f>
        <v>24250</v>
      </c>
      <c r="H143" s="293">
        <f>SUM(H145,H148,H152,H157)</f>
        <v>29533.839999999997</v>
      </c>
      <c r="I143" s="292">
        <f>SUM(I145:I155)</f>
        <v>0</v>
      </c>
      <c r="J143" s="292">
        <f>SUM(J145,J148,J152,J158,J159,J167)</f>
        <v>12768.529999999999</v>
      </c>
      <c r="K143" s="292">
        <f>SUM(K145,K148,K152,K157)</f>
        <v>12669</v>
      </c>
      <c r="L143" s="292"/>
      <c r="M143" s="441">
        <v>0</v>
      </c>
      <c r="N143" s="467">
        <f>SUM(N145:N155)</f>
        <v>0</v>
      </c>
      <c r="O143" s="500">
        <v>14679</v>
      </c>
      <c r="P143" s="486">
        <f>SUM(P145:P155)</f>
        <v>0</v>
      </c>
      <c r="Q143" s="292">
        <v>0</v>
      </c>
      <c r="R143" s="293">
        <f>SUM(R145:R155)</f>
        <v>0</v>
      </c>
    </row>
    <row r="144" spans="1:21" ht="12" customHeight="1">
      <c r="A144" s="210" t="s">
        <v>218</v>
      </c>
      <c r="B144" s="188"/>
      <c r="C144" s="154"/>
      <c r="D144" s="116"/>
      <c r="E144" s="294"/>
      <c r="F144" s="294"/>
      <c r="G144" s="294"/>
      <c r="H144" s="295"/>
      <c r="I144" s="294"/>
      <c r="J144" s="294"/>
      <c r="K144" s="294"/>
      <c r="L144" s="294"/>
      <c r="M144" s="439"/>
      <c r="N144" s="468"/>
      <c r="O144" s="501"/>
      <c r="P144" s="319">
        <v>0</v>
      </c>
      <c r="Q144" s="294">
        <v>0</v>
      </c>
      <c r="R144" s="295">
        <v>0</v>
      </c>
      <c r="S144" s="213"/>
      <c r="T144" s="213"/>
      <c r="U144" s="213"/>
    </row>
    <row r="145" spans="1:21" s="156" customFormat="1" ht="12" customHeight="1">
      <c r="A145" s="210"/>
      <c r="B145" s="214">
        <v>610</v>
      </c>
      <c r="C145" s="215" t="s">
        <v>135</v>
      </c>
      <c r="D145" s="116"/>
      <c r="E145" s="294">
        <v>32</v>
      </c>
      <c r="F145" s="295">
        <v>740</v>
      </c>
      <c r="G145" s="295">
        <v>40</v>
      </c>
      <c r="H145" s="295">
        <v>40.86</v>
      </c>
      <c r="I145" s="294">
        <v>0</v>
      </c>
      <c r="J145" s="294">
        <v>15.62</v>
      </c>
      <c r="K145" s="294">
        <v>16</v>
      </c>
      <c r="L145" s="294"/>
      <c r="M145" s="439">
        <v>0</v>
      </c>
      <c r="N145" s="468">
        <v>0</v>
      </c>
      <c r="O145" s="501">
        <v>350</v>
      </c>
      <c r="P145" s="319">
        <v>0</v>
      </c>
      <c r="Q145" s="294">
        <v>0</v>
      </c>
      <c r="R145" s="295">
        <v>0</v>
      </c>
      <c r="S145" s="216"/>
      <c r="T145" s="216"/>
      <c r="U145" s="216"/>
    </row>
    <row r="146" spans="1:21" s="156" customFormat="1" ht="12" customHeight="1">
      <c r="A146" s="210"/>
      <c r="B146" s="214"/>
      <c r="C146" s="215"/>
      <c r="D146" s="116"/>
      <c r="E146" s="294"/>
      <c r="F146" s="295"/>
      <c r="G146" s="295"/>
      <c r="H146" s="295"/>
      <c r="I146" s="294"/>
      <c r="J146" s="294"/>
      <c r="K146" s="294"/>
      <c r="L146" s="294"/>
      <c r="M146" s="439"/>
      <c r="N146" s="468"/>
      <c r="O146" s="501"/>
      <c r="P146" s="319">
        <v>0</v>
      </c>
      <c r="Q146" s="294">
        <v>0</v>
      </c>
      <c r="R146" s="295">
        <v>0</v>
      </c>
      <c r="S146" s="216"/>
      <c r="T146" s="216"/>
      <c r="U146" s="216"/>
    </row>
    <row r="147" spans="1:21" s="156" customFormat="1" ht="12" customHeight="1">
      <c r="A147" s="210"/>
      <c r="B147" s="214"/>
      <c r="C147" s="215"/>
      <c r="D147" s="116"/>
      <c r="E147" s="294"/>
      <c r="F147" s="295"/>
      <c r="G147" s="295"/>
      <c r="H147" s="295"/>
      <c r="I147" s="294"/>
      <c r="J147" s="294"/>
      <c r="K147" s="294"/>
      <c r="L147" s="294"/>
      <c r="M147" s="439"/>
      <c r="N147" s="468"/>
      <c r="O147" s="501"/>
      <c r="P147" s="319">
        <v>0</v>
      </c>
      <c r="Q147" s="294">
        <v>0</v>
      </c>
      <c r="R147" s="295">
        <v>0</v>
      </c>
      <c r="S147" s="216"/>
      <c r="T147" s="216"/>
      <c r="U147" s="216"/>
    </row>
    <row r="148" spans="1:18" s="156" customFormat="1" ht="12" customHeight="1" outlineLevel="1">
      <c r="A148" s="151"/>
      <c r="B148" s="149">
        <v>620</v>
      </c>
      <c r="C148" s="144" t="s">
        <v>136</v>
      </c>
      <c r="D148" s="60">
        <v>1283</v>
      </c>
      <c r="E148" s="297">
        <v>2147</v>
      </c>
      <c r="F148" s="298">
        <v>260</v>
      </c>
      <c r="G148" s="299">
        <v>2225</v>
      </c>
      <c r="H148" s="299">
        <f>SUM(H149,H150,H151)</f>
        <v>2215.08</v>
      </c>
      <c r="I148" s="297">
        <v>0</v>
      </c>
      <c r="J148" s="297">
        <f>SUM(J149,J150,J151)</f>
        <v>615.18</v>
      </c>
      <c r="K148" s="297">
        <f>SUM(K149,K150,K151)</f>
        <v>615</v>
      </c>
      <c r="L148" s="297"/>
      <c r="M148" s="436">
        <v>0</v>
      </c>
      <c r="N148" s="469">
        <v>0</v>
      </c>
      <c r="O148" s="502">
        <v>1987</v>
      </c>
      <c r="P148" s="487">
        <v>0</v>
      </c>
      <c r="Q148" s="297">
        <v>0</v>
      </c>
      <c r="R148" s="299">
        <v>0</v>
      </c>
    </row>
    <row r="149" spans="1:18" s="156" customFormat="1" ht="12" customHeight="1" outlineLevel="1">
      <c r="A149" s="151"/>
      <c r="B149" s="252">
        <v>621000</v>
      </c>
      <c r="C149" s="136" t="s">
        <v>231</v>
      </c>
      <c r="D149" s="134"/>
      <c r="E149" s="300"/>
      <c r="F149" s="301"/>
      <c r="G149" s="302"/>
      <c r="H149" s="302">
        <v>826.81</v>
      </c>
      <c r="I149" s="300"/>
      <c r="J149" s="300">
        <v>586.18</v>
      </c>
      <c r="K149" s="300">
        <v>586</v>
      </c>
      <c r="L149" s="297"/>
      <c r="M149" s="436">
        <v>0</v>
      </c>
      <c r="N149" s="469"/>
      <c r="O149" s="503">
        <v>900</v>
      </c>
      <c r="P149" s="487">
        <v>0</v>
      </c>
      <c r="Q149" s="297">
        <v>0</v>
      </c>
      <c r="R149" s="299">
        <v>0</v>
      </c>
    </row>
    <row r="150" spans="1:18" s="156" customFormat="1" ht="12" customHeight="1" outlineLevel="1">
      <c r="A150" s="151"/>
      <c r="B150" s="252">
        <v>625002</v>
      </c>
      <c r="C150" s="136" t="s">
        <v>232</v>
      </c>
      <c r="D150" s="134"/>
      <c r="E150" s="300"/>
      <c r="F150" s="301"/>
      <c r="G150" s="302"/>
      <c r="H150" s="302">
        <v>474.17</v>
      </c>
      <c r="I150" s="300"/>
      <c r="J150" s="300">
        <v>5.6</v>
      </c>
      <c r="K150" s="300">
        <v>6</v>
      </c>
      <c r="L150" s="297"/>
      <c r="M150" s="436">
        <v>0</v>
      </c>
      <c r="N150" s="469"/>
      <c r="O150" s="503">
        <v>250</v>
      </c>
      <c r="P150" s="487">
        <v>0</v>
      </c>
      <c r="Q150" s="297">
        <v>0</v>
      </c>
      <c r="R150" s="299">
        <v>0</v>
      </c>
    </row>
    <row r="151" spans="1:18" s="156" customFormat="1" ht="12" customHeight="1" outlineLevel="1">
      <c r="A151" s="151"/>
      <c r="B151" s="252">
        <v>625004</v>
      </c>
      <c r="C151" s="139" t="s">
        <v>226</v>
      </c>
      <c r="D151" s="60"/>
      <c r="E151" s="297"/>
      <c r="F151" s="298"/>
      <c r="G151" s="299"/>
      <c r="H151" s="302">
        <v>914.1</v>
      </c>
      <c r="I151" s="297"/>
      <c r="J151" s="300">
        <v>23.4</v>
      </c>
      <c r="K151" s="300">
        <v>23</v>
      </c>
      <c r="L151" s="297"/>
      <c r="M151" s="436">
        <v>0</v>
      </c>
      <c r="N151" s="469"/>
      <c r="O151" s="503">
        <v>720</v>
      </c>
      <c r="P151" s="487">
        <v>0</v>
      </c>
      <c r="Q151" s="297">
        <v>0</v>
      </c>
      <c r="R151" s="299">
        <v>0</v>
      </c>
    </row>
    <row r="152" spans="1:18" s="156" customFormat="1" ht="12" customHeight="1" outlineLevel="1">
      <c r="A152" s="151"/>
      <c r="B152" s="141">
        <v>630</v>
      </c>
      <c r="C152" s="144" t="s">
        <v>233</v>
      </c>
      <c r="D152" s="60"/>
      <c r="E152" s="297">
        <f>SUM(E153,E154,E155)</f>
        <v>3</v>
      </c>
      <c r="F152" s="298"/>
      <c r="G152" s="299"/>
      <c r="H152" s="299">
        <f>SUM(H153,H154)</f>
        <v>82.2</v>
      </c>
      <c r="I152" s="297"/>
      <c r="J152" s="297">
        <f>SUM(J153,J154,J155)</f>
        <v>19.7</v>
      </c>
      <c r="K152" s="297">
        <f>SUM(K153,K154,K155)</f>
        <v>20</v>
      </c>
      <c r="L152" s="297"/>
      <c r="M152" s="436">
        <v>0</v>
      </c>
      <c r="N152" s="469"/>
      <c r="O152" s="503">
        <v>87</v>
      </c>
      <c r="P152" s="487">
        <v>0</v>
      </c>
      <c r="Q152" s="297">
        <v>0</v>
      </c>
      <c r="R152" s="299">
        <v>0</v>
      </c>
    </row>
    <row r="153" spans="1:18" s="156" customFormat="1" ht="12" customHeight="1" outlineLevel="1">
      <c r="A153" s="151"/>
      <c r="B153" s="205">
        <v>633006</v>
      </c>
      <c r="C153" s="136" t="s">
        <v>46</v>
      </c>
      <c r="D153" s="134"/>
      <c r="E153" s="300"/>
      <c r="F153" s="301"/>
      <c r="G153" s="302">
        <v>15</v>
      </c>
      <c r="H153" s="302">
        <v>14.2</v>
      </c>
      <c r="I153" s="300"/>
      <c r="J153" s="300">
        <v>19.7</v>
      </c>
      <c r="K153" s="300">
        <v>20</v>
      </c>
      <c r="L153" s="297"/>
      <c r="M153" s="436">
        <v>0</v>
      </c>
      <c r="N153" s="469"/>
      <c r="O153" s="503">
        <v>30</v>
      </c>
      <c r="P153" s="487">
        <v>0</v>
      </c>
      <c r="Q153" s="297">
        <v>0</v>
      </c>
      <c r="R153" s="299"/>
    </row>
    <row r="154" spans="1:18" s="156" customFormat="1" ht="12" customHeight="1" outlineLevel="1">
      <c r="A154" s="151"/>
      <c r="B154" s="205">
        <v>633010</v>
      </c>
      <c r="C154" s="136" t="s">
        <v>207</v>
      </c>
      <c r="D154" s="134"/>
      <c r="E154" s="300"/>
      <c r="F154" s="301"/>
      <c r="G154" s="302">
        <v>70</v>
      </c>
      <c r="H154" s="302">
        <v>68</v>
      </c>
      <c r="I154" s="300"/>
      <c r="J154" s="300">
        <v>0</v>
      </c>
      <c r="K154" s="300"/>
      <c r="L154" s="297"/>
      <c r="M154" s="436">
        <v>0</v>
      </c>
      <c r="N154" s="469"/>
      <c r="O154" s="502">
        <v>0</v>
      </c>
      <c r="P154" s="487">
        <v>0</v>
      </c>
      <c r="Q154" s="297">
        <v>0</v>
      </c>
      <c r="R154" s="299">
        <v>0</v>
      </c>
    </row>
    <row r="155" spans="1:18" ht="12" customHeight="1" outlineLevel="1">
      <c r="A155" s="151"/>
      <c r="B155" s="205">
        <v>642015</v>
      </c>
      <c r="C155" s="136" t="s">
        <v>158</v>
      </c>
      <c r="D155" s="134"/>
      <c r="E155" s="300">
        <v>3</v>
      </c>
      <c r="F155" s="300"/>
      <c r="G155" s="302">
        <v>0</v>
      </c>
      <c r="H155" s="302">
        <v>0</v>
      </c>
      <c r="I155" s="300">
        <v>0</v>
      </c>
      <c r="J155" s="300">
        <v>0</v>
      </c>
      <c r="K155" s="300"/>
      <c r="L155" s="300"/>
      <c r="M155" s="437">
        <v>0</v>
      </c>
      <c r="N155" s="470">
        <v>0</v>
      </c>
      <c r="O155" s="503"/>
      <c r="P155" s="317">
        <v>0</v>
      </c>
      <c r="Q155" s="300">
        <v>0</v>
      </c>
      <c r="R155" s="302">
        <v>0</v>
      </c>
    </row>
    <row r="156" spans="1:18" ht="12" customHeight="1" outlineLevel="1">
      <c r="A156" s="151"/>
      <c r="B156" s="205"/>
      <c r="C156" s="136"/>
      <c r="D156" s="134"/>
      <c r="E156" s="300"/>
      <c r="F156" s="300"/>
      <c r="G156" s="302">
        <v>21900</v>
      </c>
      <c r="H156" s="302"/>
      <c r="I156" s="300"/>
      <c r="J156" s="300">
        <v>0</v>
      </c>
      <c r="K156" s="300"/>
      <c r="L156" s="300"/>
      <c r="M156" s="437"/>
      <c r="N156" s="470"/>
      <c r="O156" s="503"/>
      <c r="P156" s="317">
        <v>0</v>
      </c>
      <c r="Q156" s="300">
        <v>0</v>
      </c>
      <c r="R156" s="302">
        <v>0</v>
      </c>
    </row>
    <row r="157" spans="1:18" ht="12" customHeight="1" outlineLevel="1">
      <c r="A157" s="219" t="s">
        <v>221</v>
      </c>
      <c r="B157" s="70"/>
      <c r="C157" s="59"/>
      <c r="D157" s="60"/>
      <c r="E157" s="297">
        <f>SUM(E158:E168)</f>
        <v>6492</v>
      </c>
      <c r="F157" s="300"/>
      <c r="G157" s="299"/>
      <c r="H157" s="299">
        <f>SUM(H158,H159,H167)</f>
        <v>27195.699999999997</v>
      </c>
      <c r="I157" s="300"/>
      <c r="J157" s="300">
        <v>0</v>
      </c>
      <c r="K157" s="297">
        <f>SUM(K158,K159,K160,K161,K162,K163,K164,K165,K166,K168)</f>
        <v>12018</v>
      </c>
      <c r="L157" s="300"/>
      <c r="M157" s="437"/>
      <c r="N157" s="470"/>
      <c r="O157" s="502">
        <v>12342</v>
      </c>
      <c r="P157" s="317">
        <v>0</v>
      </c>
      <c r="Q157" s="300">
        <v>0</v>
      </c>
      <c r="R157" s="302">
        <v>0</v>
      </c>
    </row>
    <row r="158" spans="1:18" ht="12" customHeight="1" outlineLevel="1">
      <c r="A158" s="151"/>
      <c r="B158" s="70">
        <v>611</v>
      </c>
      <c r="C158" s="59" t="s">
        <v>195</v>
      </c>
      <c r="D158" s="60"/>
      <c r="E158" s="297">
        <v>6378</v>
      </c>
      <c r="F158" s="300"/>
      <c r="G158" s="299"/>
      <c r="H158" s="299">
        <v>21883.8</v>
      </c>
      <c r="I158" s="300"/>
      <c r="J158" s="297">
        <v>9250.07</v>
      </c>
      <c r="K158" s="297">
        <v>9250</v>
      </c>
      <c r="L158" s="300"/>
      <c r="M158" s="437">
        <v>0</v>
      </c>
      <c r="N158" s="470"/>
      <c r="O158" s="502">
        <v>11500</v>
      </c>
      <c r="P158" s="317">
        <v>0</v>
      </c>
      <c r="Q158" s="300">
        <v>0</v>
      </c>
      <c r="R158" s="302">
        <v>0</v>
      </c>
    </row>
    <row r="159" spans="1:18" ht="12" customHeight="1" outlineLevel="1">
      <c r="A159" s="151"/>
      <c r="B159" s="70">
        <v>620</v>
      </c>
      <c r="C159" s="59" t="s">
        <v>136</v>
      </c>
      <c r="D159" s="60"/>
      <c r="E159" s="300"/>
      <c r="F159" s="300"/>
      <c r="G159" s="299"/>
      <c r="H159" s="299">
        <f>SUM(H160,H161,H162,H163,H164,H165,H166)</f>
        <v>5071.9</v>
      </c>
      <c r="I159" s="300"/>
      <c r="J159" s="297">
        <f>SUM(J160,J161,J162,J163,J164,J165,J166)</f>
        <v>2627.96</v>
      </c>
      <c r="K159" s="300"/>
      <c r="L159" s="300"/>
      <c r="M159" s="437">
        <v>0</v>
      </c>
      <c r="N159" s="470"/>
      <c r="O159" s="502">
        <v>812</v>
      </c>
      <c r="P159" s="317">
        <v>0</v>
      </c>
      <c r="Q159" s="300">
        <v>0</v>
      </c>
      <c r="R159" s="302">
        <v>0</v>
      </c>
    </row>
    <row r="160" spans="1:18" ht="12" customHeight="1" outlineLevel="1">
      <c r="A160" s="151"/>
      <c r="B160" s="205">
        <v>621</v>
      </c>
      <c r="C160" s="136" t="s">
        <v>222</v>
      </c>
      <c r="D160" s="134"/>
      <c r="E160" s="300"/>
      <c r="F160" s="300"/>
      <c r="G160" s="302"/>
      <c r="H160" s="302">
        <v>1081.34</v>
      </c>
      <c r="I160" s="300"/>
      <c r="J160" s="300">
        <v>340.34</v>
      </c>
      <c r="K160" s="300">
        <v>240</v>
      </c>
      <c r="L160" s="300"/>
      <c r="M160" s="437">
        <v>0</v>
      </c>
      <c r="N160" s="470"/>
      <c r="O160" s="503">
        <v>0</v>
      </c>
      <c r="P160" s="317">
        <v>0</v>
      </c>
      <c r="Q160" s="300">
        <v>0</v>
      </c>
      <c r="R160" s="302"/>
    </row>
    <row r="161" spans="1:18" ht="12" customHeight="1" outlineLevel="1">
      <c r="A161" s="151"/>
      <c r="B161" s="252">
        <v>625001</v>
      </c>
      <c r="C161" s="136" t="s">
        <v>223</v>
      </c>
      <c r="D161" s="134"/>
      <c r="E161" s="300"/>
      <c r="F161" s="300"/>
      <c r="G161" s="302"/>
      <c r="H161" s="302">
        <v>322.51</v>
      </c>
      <c r="I161" s="300"/>
      <c r="J161" s="300">
        <v>129.54</v>
      </c>
      <c r="K161" s="300">
        <v>130</v>
      </c>
      <c r="L161" s="300"/>
      <c r="M161" s="437">
        <v>0</v>
      </c>
      <c r="N161" s="470"/>
      <c r="O161" s="503"/>
      <c r="P161" s="317">
        <v>0</v>
      </c>
      <c r="Q161" s="300">
        <v>0</v>
      </c>
      <c r="R161" s="302">
        <v>0</v>
      </c>
    </row>
    <row r="162" spans="1:18" ht="12" customHeight="1" outlineLevel="1">
      <c r="A162" s="151"/>
      <c r="B162" s="252">
        <v>625002</v>
      </c>
      <c r="C162" s="136" t="s">
        <v>224</v>
      </c>
      <c r="D162" s="134"/>
      <c r="E162" s="300"/>
      <c r="F162" s="300"/>
      <c r="G162" s="302"/>
      <c r="H162" s="302">
        <v>2438.6</v>
      </c>
      <c r="I162" s="300"/>
      <c r="J162" s="300">
        <v>1297.14</v>
      </c>
      <c r="K162" s="300">
        <v>1297</v>
      </c>
      <c r="L162" s="300"/>
      <c r="M162" s="437">
        <v>0</v>
      </c>
      <c r="N162" s="470"/>
      <c r="O162" s="503">
        <v>812</v>
      </c>
      <c r="P162" s="317">
        <v>0</v>
      </c>
      <c r="Q162" s="300">
        <v>0</v>
      </c>
      <c r="R162" s="302">
        <v>0</v>
      </c>
    </row>
    <row r="163" spans="1:18" ht="12" customHeight="1" outlineLevel="1">
      <c r="A163" s="151"/>
      <c r="B163" s="252">
        <v>625003</v>
      </c>
      <c r="C163" s="136" t="s">
        <v>225</v>
      </c>
      <c r="D163" s="134"/>
      <c r="E163" s="300"/>
      <c r="F163" s="300"/>
      <c r="G163" s="301"/>
      <c r="H163" s="302">
        <v>123.47</v>
      </c>
      <c r="I163" s="300"/>
      <c r="J163" s="300">
        <v>74.04</v>
      </c>
      <c r="K163" s="300">
        <v>74</v>
      </c>
      <c r="L163" s="300"/>
      <c r="M163" s="437">
        <v>0</v>
      </c>
      <c r="N163" s="470"/>
      <c r="O163" s="503"/>
      <c r="P163" s="317">
        <v>0</v>
      </c>
      <c r="Q163" s="300">
        <v>0</v>
      </c>
      <c r="R163" s="302">
        <v>0</v>
      </c>
    </row>
    <row r="164" spans="1:18" ht="12" customHeight="1" outlineLevel="1">
      <c r="A164" s="151"/>
      <c r="B164" s="252">
        <v>625004</v>
      </c>
      <c r="C164" s="136" t="s">
        <v>226</v>
      </c>
      <c r="D164" s="134"/>
      <c r="E164" s="300"/>
      <c r="F164" s="300"/>
      <c r="G164" s="301"/>
      <c r="H164" s="302">
        <v>591.58</v>
      </c>
      <c r="I164" s="300"/>
      <c r="J164" s="300">
        <v>277.86</v>
      </c>
      <c r="K164" s="300">
        <v>278</v>
      </c>
      <c r="L164" s="300"/>
      <c r="M164" s="437">
        <v>0</v>
      </c>
      <c r="N164" s="470"/>
      <c r="O164" s="503"/>
      <c r="P164" s="317">
        <v>0</v>
      </c>
      <c r="Q164" s="300">
        <v>0</v>
      </c>
      <c r="R164" s="302">
        <v>0</v>
      </c>
    </row>
    <row r="165" spans="1:18" ht="12" customHeight="1" outlineLevel="1">
      <c r="A165" s="151"/>
      <c r="B165" s="252">
        <v>625005</v>
      </c>
      <c r="C165" s="136" t="s">
        <v>227</v>
      </c>
      <c r="D165" s="134"/>
      <c r="E165" s="300"/>
      <c r="F165" s="300"/>
      <c r="G165" s="301"/>
      <c r="H165" s="302">
        <v>117</v>
      </c>
      <c r="I165" s="302"/>
      <c r="J165" s="302">
        <v>175.32</v>
      </c>
      <c r="K165" s="300">
        <v>175</v>
      </c>
      <c r="L165" s="300"/>
      <c r="M165" s="437">
        <v>0</v>
      </c>
      <c r="N165" s="470"/>
      <c r="O165" s="503"/>
      <c r="P165" s="317">
        <v>0</v>
      </c>
      <c r="Q165" s="300">
        <v>0</v>
      </c>
      <c r="R165" s="302">
        <v>0</v>
      </c>
    </row>
    <row r="166" spans="1:18" ht="12" customHeight="1" outlineLevel="1">
      <c r="A166" s="151"/>
      <c r="B166" s="252">
        <v>625007</v>
      </c>
      <c r="C166" s="136" t="s">
        <v>205</v>
      </c>
      <c r="D166" s="134"/>
      <c r="E166" s="300"/>
      <c r="F166" s="300"/>
      <c r="G166" s="301"/>
      <c r="H166" s="302">
        <v>397.4</v>
      </c>
      <c r="I166" s="302"/>
      <c r="J166" s="302">
        <v>333.72</v>
      </c>
      <c r="K166" s="300">
        <v>334</v>
      </c>
      <c r="L166" s="300"/>
      <c r="M166" s="437">
        <v>0</v>
      </c>
      <c r="N166" s="470"/>
      <c r="O166" s="503"/>
      <c r="P166" s="317">
        <v>0</v>
      </c>
      <c r="Q166" s="300">
        <v>0</v>
      </c>
      <c r="R166" s="302">
        <v>0</v>
      </c>
    </row>
    <row r="167" spans="1:18" ht="12" customHeight="1" outlineLevel="1">
      <c r="A167" s="151"/>
      <c r="B167" s="141">
        <v>630</v>
      </c>
      <c r="C167" s="137" t="s">
        <v>233</v>
      </c>
      <c r="D167" s="134"/>
      <c r="E167" s="300"/>
      <c r="F167" s="300"/>
      <c r="G167" s="301"/>
      <c r="H167" s="299">
        <f>SUM(H168)</f>
        <v>240</v>
      </c>
      <c r="I167" s="302"/>
      <c r="J167" s="299">
        <v>240</v>
      </c>
      <c r="K167" s="300"/>
      <c r="L167" s="300"/>
      <c r="M167" s="437"/>
      <c r="N167" s="470"/>
      <c r="O167" s="502">
        <v>30</v>
      </c>
      <c r="P167" s="317">
        <v>0</v>
      </c>
      <c r="Q167" s="300">
        <v>0</v>
      </c>
      <c r="R167" s="302">
        <v>0</v>
      </c>
    </row>
    <row r="168" spans="1:18" ht="12" customHeight="1" outlineLevel="1">
      <c r="A168" s="151"/>
      <c r="B168" s="252">
        <v>633006</v>
      </c>
      <c r="C168" s="136" t="s">
        <v>46</v>
      </c>
      <c r="D168" s="134"/>
      <c r="E168" s="300">
        <v>114</v>
      </c>
      <c r="F168" s="300"/>
      <c r="G168" s="301"/>
      <c r="H168" s="302">
        <v>240</v>
      </c>
      <c r="I168" s="302"/>
      <c r="J168" s="302">
        <v>240</v>
      </c>
      <c r="K168" s="300">
        <v>240</v>
      </c>
      <c r="L168" s="300"/>
      <c r="M168" s="437">
        <v>0</v>
      </c>
      <c r="N168" s="470"/>
      <c r="O168" s="503">
        <v>30</v>
      </c>
      <c r="P168" s="317">
        <v>0</v>
      </c>
      <c r="Q168" s="300">
        <v>0</v>
      </c>
      <c r="R168" s="302">
        <v>0</v>
      </c>
    </row>
    <row r="169" spans="1:18" ht="12" customHeight="1" outlineLevel="1">
      <c r="A169" s="151"/>
      <c r="B169" s="76"/>
      <c r="C169" s="59"/>
      <c r="D169" s="60"/>
      <c r="E169" s="300"/>
      <c r="F169" s="300"/>
      <c r="G169" s="298"/>
      <c r="H169" s="302"/>
      <c r="I169" s="300"/>
      <c r="J169" s="300"/>
      <c r="K169" s="300"/>
      <c r="L169" s="300"/>
      <c r="M169" s="437"/>
      <c r="N169" s="470"/>
      <c r="O169" s="503"/>
      <c r="P169" s="317">
        <v>0</v>
      </c>
      <c r="Q169" s="300">
        <v>0</v>
      </c>
      <c r="R169" s="302">
        <v>0</v>
      </c>
    </row>
    <row r="170" spans="1:18" ht="12" customHeight="1">
      <c r="A170" s="229" t="s">
        <v>10</v>
      </c>
      <c r="B170" s="78"/>
      <c r="C170" s="81"/>
      <c r="D170" s="57">
        <f>SUM(D172,D176)</f>
        <v>0</v>
      </c>
      <c r="E170" s="292">
        <f>SUM(E174,E176)</f>
        <v>1284</v>
      </c>
      <c r="F170" s="292">
        <f>SUM(F172,F176)</f>
        <v>1000</v>
      </c>
      <c r="G170" s="292">
        <v>1655</v>
      </c>
      <c r="H170" s="293">
        <f>SUM(H172,H174,H176)</f>
        <v>1626.97</v>
      </c>
      <c r="I170" s="292">
        <f>SUM(I172,I176)</f>
        <v>3000</v>
      </c>
      <c r="J170" s="292">
        <f>SUM(H172,H174,H176,H180)</f>
        <v>1626.97</v>
      </c>
      <c r="K170" s="292">
        <f>SUM(K172,K174,K176,K180)</f>
        <v>3608</v>
      </c>
      <c r="L170" s="292"/>
      <c r="M170" s="441">
        <f>SUM(M172,M174,M176,M178)</f>
        <v>2150</v>
      </c>
      <c r="N170" s="467">
        <f>SUM(N172,N176)</f>
        <v>4000</v>
      </c>
      <c r="O170" s="500">
        <v>182</v>
      </c>
      <c r="P170" s="486">
        <f>SUM(P172,P176)</f>
        <v>5500</v>
      </c>
      <c r="Q170" s="292">
        <v>6000</v>
      </c>
      <c r="R170" s="293">
        <f>SUM(R172,R176)</f>
        <v>6000</v>
      </c>
    </row>
    <row r="171" spans="1:18" ht="12" customHeight="1">
      <c r="A171" s="210" t="s">
        <v>218</v>
      </c>
      <c r="B171" s="188"/>
      <c r="C171" s="191"/>
      <c r="D171" s="116"/>
      <c r="E171" s="294"/>
      <c r="F171" s="294"/>
      <c r="G171" s="294"/>
      <c r="H171" s="295"/>
      <c r="I171" s="294"/>
      <c r="J171" s="294"/>
      <c r="K171" s="294"/>
      <c r="L171" s="294"/>
      <c r="M171" s="439"/>
      <c r="N171" s="468"/>
      <c r="O171" s="501"/>
      <c r="P171" s="319"/>
      <c r="Q171" s="294"/>
      <c r="R171" s="295"/>
    </row>
    <row r="172" spans="1:18" ht="15.75" customHeight="1">
      <c r="A172" s="155"/>
      <c r="B172" s="58">
        <v>633</v>
      </c>
      <c r="C172" s="71" t="s">
        <v>61</v>
      </c>
      <c r="D172" s="60">
        <f>SUM(D173)</f>
        <v>0</v>
      </c>
      <c r="E172" s="297">
        <f>SUM(E173)</f>
        <v>0</v>
      </c>
      <c r="F172" s="297">
        <f>SUM(F173)</f>
        <v>0</v>
      </c>
      <c r="G172" s="297">
        <v>1135</v>
      </c>
      <c r="H172" s="299">
        <v>1135</v>
      </c>
      <c r="I172" s="297">
        <f>SUM(I173)</f>
        <v>1000</v>
      </c>
      <c r="J172" s="297">
        <v>147.66</v>
      </c>
      <c r="K172" s="297">
        <f>SUM(K173)</f>
        <v>232</v>
      </c>
      <c r="L172" s="297"/>
      <c r="M172" s="436">
        <f>SUM(M173)</f>
        <v>500</v>
      </c>
      <c r="N172" s="469">
        <f>SUM(N173)</f>
        <v>2000</v>
      </c>
      <c r="O172" s="502"/>
      <c r="P172" s="487">
        <f>SUM(P173)</f>
        <v>2500</v>
      </c>
      <c r="Q172" s="297">
        <v>2000</v>
      </c>
      <c r="R172" s="299">
        <f>SUM(R173)</f>
        <v>2500</v>
      </c>
    </row>
    <row r="173" spans="1:18" ht="12" customHeight="1">
      <c r="A173" s="155"/>
      <c r="B173" s="138">
        <v>633006</v>
      </c>
      <c r="C173" s="139" t="s">
        <v>46</v>
      </c>
      <c r="D173" s="60"/>
      <c r="E173" s="297"/>
      <c r="F173" s="297"/>
      <c r="G173" s="302">
        <v>1135</v>
      </c>
      <c r="H173" s="302">
        <v>1135.08</v>
      </c>
      <c r="I173" s="302">
        <v>1000</v>
      </c>
      <c r="J173" s="302">
        <v>147.66</v>
      </c>
      <c r="K173" s="302">
        <v>232</v>
      </c>
      <c r="L173" s="302"/>
      <c r="M173" s="437">
        <v>500</v>
      </c>
      <c r="N173" s="470">
        <v>2000</v>
      </c>
      <c r="O173" s="503"/>
      <c r="P173" s="317">
        <v>2500</v>
      </c>
      <c r="Q173" s="300">
        <v>2000</v>
      </c>
      <c r="R173" s="302">
        <v>2500</v>
      </c>
    </row>
    <row r="174" spans="1:18" ht="15.75" customHeight="1">
      <c r="A174" s="155"/>
      <c r="B174" s="170">
        <v>634</v>
      </c>
      <c r="C174" s="137" t="s">
        <v>5</v>
      </c>
      <c r="D174" s="60"/>
      <c r="E174" s="297">
        <f>SUM(E175)</f>
        <v>213</v>
      </c>
      <c r="F174" s="297"/>
      <c r="G174" s="299">
        <v>250</v>
      </c>
      <c r="H174" s="299">
        <f>SUM(H175)</f>
        <v>230.97</v>
      </c>
      <c r="I174" s="299"/>
      <c r="J174" s="299">
        <v>106.2</v>
      </c>
      <c r="K174" s="299">
        <f>SUM(K175)</f>
        <v>300</v>
      </c>
      <c r="L174" s="299"/>
      <c r="M174" s="436">
        <f>SUM(M175)</f>
        <v>150</v>
      </c>
      <c r="N174" s="469"/>
      <c r="O174" s="502"/>
      <c r="P174" s="487"/>
      <c r="Q174" s="297">
        <v>0</v>
      </c>
      <c r="R174" s="299"/>
    </row>
    <row r="175" spans="1:18" ht="12" customHeight="1">
      <c r="A175" s="155"/>
      <c r="B175" s="252">
        <v>634001</v>
      </c>
      <c r="C175" s="139" t="s">
        <v>234</v>
      </c>
      <c r="D175" s="134"/>
      <c r="E175" s="300">
        <v>213</v>
      </c>
      <c r="F175" s="300"/>
      <c r="G175" s="302"/>
      <c r="H175" s="302">
        <v>230.97</v>
      </c>
      <c r="I175" s="302"/>
      <c r="J175" s="302">
        <v>106.2</v>
      </c>
      <c r="K175" s="302">
        <v>300</v>
      </c>
      <c r="L175" s="299"/>
      <c r="M175" s="437">
        <v>150</v>
      </c>
      <c r="N175" s="469"/>
      <c r="O175" s="502"/>
      <c r="P175" s="487"/>
      <c r="Q175" s="297">
        <v>0</v>
      </c>
      <c r="R175" s="299"/>
    </row>
    <row r="176" spans="1:18" ht="15" customHeight="1" outlineLevel="1">
      <c r="A176" s="151"/>
      <c r="B176" s="76">
        <v>635</v>
      </c>
      <c r="C176" s="111" t="s">
        <v>19</v>
      </c>
      <c r="D176" s="60">
        <f>SUM(D177)</f>
        <v>0</v>
      </c>
      <c r="E176" s="297">
        <f>SUM(E177)</f>
        <v>1071</v>
      </c>
      <c r="F176" s="297">
        <f>SUM(F177)</f>
        <v>1000</v>
      </c>
      <c r="G176" s="297">
        <v>270</v>
      </c>
      <c r="H176" s="299">
        <v>261</v>
      </c>
      <c r="I176" s="297">
        <f>SUM(I177)</f>
        <v>2000</v>
      </c>
      <c r="J176" s="297">
        <v>24</v>
      </c>
      <c r="K176" s="297">
        <f>SUM(K177,K178,K179)</f>
        <v>2000</v>
      </c>
      <c r="L176" s="297"/>
      <c r="M176" s="436">
        <f>SUM(M177)</f>
        <v>1500</v>
      </c>
      <c r="N176" s="469">
        <f>SUM(N177)</f>
        <v>2000</v>
      </c>
      <c r="O176" s="502"/>
      <c r="P176" s="487">
        <f>SUM(P177)</f>
        <v>3000</v>
      </c>
      <c r="Q176" s="297">
        <v>4000</v>
      </c>
      <c r="R176" s="299">
        <f>SUM(R177)</f>
        <v>3500</v>
      </c>
    </row>
    <row r="177" spans="1:18" ht="12" customHeight="1">
      <c r="A177" s="151"/>
      <c r="B177" s="75">
        <v>635004</v>
      </c>
      <c r="C177" s="63" t="s">
        <v>187</v>
      </c>
      <c r="D177" s="99"/>
      <c r="E177" s="300">
        <v>1071</v>
      </c>
      <c r="F177" s="301">
        <v>1000</v>
      </c>
      <c r="G177" s="302">
        <v>270</v>
      </c>
      <c r="H177" s="302">
        <v>261</v>
      </c>
      <c r="I177" s="300">
        <v>2000</v>
      </c>
      <c r="J177" s="300">
        <v>24</v>
      </c>
      <c r="K177" s="300">
        <v>2000</v>
      </c>
      <c r="L177" s="300"/>
      <c r="M177" s="437">
        <v>1500</v>
      </c>
      <c r="N177" s="470">
        <v>2000</v>
      </c>
      <c r="O177" s="503"/>
      <c r="P177" s="317">
        <v>3000</v>
      </c>
      <c r="Q177" s="300">
        <v>4000</v>
      </c>
      <c r="R177" s="302">
        <v>3500</v>
      </c>
    </row>
    <row r="178" spans="1:18" ht="15.75" customHeight="1">
      <c r="A178" s="151"/>
      <c r="B178" s="252">
        <v>635006</v>
      </c>
      <c r="C178" s="139" t="s">
        <v>325</v>
      </c>
      <c r="D178" s="99"/>
      <c r="E178" s="300"/>
      <c r="F178" s="301"/>
      <c r="G178" s="302"/>
      <c r="H178" s="302"/>
      <c r="I178" s="300"/>
      <c r="J178" s="300"/>
      <c r="K178" s="300"/>
      <c r="L178" s="300"/>
      <c r="M178" s="436">
        <f>SUM(M179)</f>
        <v>0</v>
      </c>
      <c r="N178" s="470">
        <v>22</v>
      </c>
      <c r="O178" s="503"/>
      <c r="P178" s="317"/>
      <c r="Q178" s="300">
        <v>0</v>
      </c>
      <c r="R178" s="301"/>
    </row>
    <row r="179" spans="1:18" ht="12" customHeight="1">
      <c r="A179" s="151"/>
      <c r="B179" s="252"/>
      <c r="C179" s="63"/>
      <c r="D179" s="99"/>
      <c r="E179" s="300"/>
      <c r="F179" s="301"/>
      <c r="G179" s="302"/>
      <c r="H179" s="302"/>
      <c r="I179" s="300"/>
      <c r="J179" s="300"/>
      <c r="K179" s="300"/>
      <c r="L179" s="300"/>
      <c r="M179" s="437"/>
      <c r="N179" s="470"/>
      <c r="O179" s="503"/>
      <c r="P179" s="317"/>
      <c r="Q179" s="300">
        <v>0</v>
      </c>
      <c r="R179" s="301"/>
    </row>
    <row r="180" spans="1:18" ht="12" customHeight="1">
      <c r="A180" s="151" t="s">
        <v>208</v>
      </c>
      <c r="B180" s="75"/>
      <c r="C180" s="63"/>
      <c r="D180" s="99"/>
      <c r="E180" s="300"/>
      <c r="F180" s="301"/>
      <c r="G180" s="302"/>
      <c r="H180" s="302"/>
      <c r="I180" s="300"/>
      <c r="J180" s="297">
        <f>SUM(J181:J184)</f>
        <v>3083.2799999999997</v>
      </c>
      <c r="K180" s="297">
        <f>SUM(K181,K183)</f>
        <v>1076</v>
      </c>
      <c r="L180" s="300"/>
      <c r="M180" s="437"/>
      <c r="N180" s="470"/>
      <c r="O180" s="502">
        <v>182</v>
      </c>
      <c r="P180" s="317">
        <v>0</v>
      </c>
      <c r="Q180" s="300">
        <v>0</v>
      </c>
      <c r="R180" s="301"/>
    </row>
    <row r="181" spans="1:18" ht="12" customHeight="1">
      <c r="A181" s="151"/>
      <c r="B181" s="75">
        <v>633006</v>
      </c>
      <c r="C181" s="63" t="s">
        <v>220</v>
      </c>
      <c r="D181" s="99"/>
      <c r="E181" s="300"/>
      <c r="F181" s="301"/>
      <c r="G181" s="302"/>
      <c r="H181" s="302"/>
      <c r="I181" s="300"/>
      <c r="J181" s="300">
        <v>1084.07</v>
      </c>
      <c r="K181" s="300">
        <v>1076</v>
      </c>
      <c r="L181" s="300"/>
      <c r="M181" s="437">
        <v>0</v>
      </c>
      <c r="N181" s="470"/>
      <c r="O181" s="503"/>
      <c r="P181" s="317">
        <v>0</v>
      </c>
      <c r="Q181" s="300">
        <v>0</v>
      </c>
      <c r="R181" s="301"/>
    </row>
    <row r="182" spans="1:18" ht="12" customHeight="1">
      <c r="A182" s="151"/>
      <c r="B182" s="75">
        <v>634001</v>
      </c>
      <c r="C182" s="63" t="s">
        <v>309</v>
      </c>
      <c r="D182" s="99"/>
      <c r="E182" s="300"/>
      <c r="F182" s="301"/>
      <c r="G182" s="302"/>
      <c r="H182" s="302"/>
      <c r="I182" s="300"/>
      <c r="J182" s="300">
        <v>326.95</v>
      </c>
      <c r="K182" s="300"/>
      <c r="L182" s="300"/>
      <c r="M182" s="437"/>
      <c r="N182" s="470"/>
      <c r="O182" s="503">
        <v>160</v>
      </c>
      <c r="P182" s="317">
        <v>0</v>
      </c>
      <c r="Q182" s="300">
        <v>0</v>
      </c>
      <c r="R182" s="301"/>
    </row>
    <row r="183" spans="1:18" ht="12" customHeight="1">
      <c r="A183" s="151"/>
      <c r="B183" s="75">
        <v>635006</v>
      </c>
      <c r="C183" s="63" t="s">
        <v>326</v>
      </c>
      <c r="D183" s="99"/>
      <c r="E183" s="300"/>
      <c r="F183" s="301"/>
      <c r="G183" s="302"/>
      <c r="H183" s="302"/>
      <c r="I183" s="300"/>
      <c r="J183" s="300">
        <v>952.26</v>
      </c>
      <c r="K183" s="300"/>
      <c r="L183" s="300"/>
      <c r="M183" s="437">
        <v>0</v>
      </c>
      <c r="N183" s="470"/>
      <c r="O183" s="503">
        <v>22</v>
      </c>
      <c r="P183" s="317">
        <v>0</v>
      </c>
      <c r="Q183" s="300">
        <v>0</v>
      </c>
      <c r="R183" s="301"/>
    </row>
    <row r="184" spans="1:18" ht="12" customHeight="1">
      <c r="A184" s="151"/>
      <c r="B184" s="75">
        <v>637004</v>
      </c>
      <c r="C184" s="63" t="s">
        <v>310</v>
      </c>
      <c r="D184" s="99"/>
      <c r="E184" s="300"/>
      <c r="F184" s="301"/>
      <c r="G184" s="302"/>
      <c r="H184" s="302"/>
      <c r="I184" s="300"/>
      <c r="J184" s="300">
        <v>720</v>
      </c>
      <c r="K184" s="300"/>
      <c r="L184" s="300"/>
      <c r="M184" s="437"/>
      <c r="N184" s="470"/>
      <c r="O184" s="503"/>
      <c r="P184" s="317">
        <v>0</v>
      </c>
      <c r="Q184" s="300">
        <v>0</v>
      </c>
      <c r="R184" s="301"/>
    </row>
    <row r="185" spans="1:18" ht="12" customHeight="1">
      <c r="A185" s="228" t="s">
        <v>83</v>
      </c>
      <c r="B185" s="55"/>
      <c r="C185" s="81"/>
      <c r="D185" s="57">
        <f>SUM(D190)</f>
        <v>0</v>
      </c>
      <c r="E185" s="292">
        <f>SUM(E186,E189)</f>
        <v>17902</v>
      </c>
      <c r="F185" s="292">
        <f>SUM(F190)</f>
        <v>16500</v>
      </c>
      <c r="G185" s="292">
        <v>16550</v>
      </c>
      <c r="H185" s="293">
        <f>SUM(H189)</f>
        <v>16185.3</v>
      </c>
      <c r="I185" s="292">
        <f>SUM(I190)</f>
        <v>19000</v>
      </c>
      <c r="J185" s="292">
        <v>15267.33</v>
      </c>
      <c r="K185" s="292">
        <f>SUM(K189)</f>
        <v>16500</v>
      </c>
      <c r="L185" s="292"/>
      <c r="M185" s="441">
        <f>SUM(M189)</f>
        <v>17650</v>
      </c>
      <c r="N185" s="467">
        <f>SUM(N190)</f>
        <v>17500</v>
      </c>
      <c r="O185" s="500">
        <v>19190</v>
      </c>
      <c r="P185" s="486">
        <f>SUM(P190,P191)</f>
        <v>18970</v>
      </c>
      <c r="Q185" s="292">
        <v>24710</v>
      </c>
      <c r="R185" s="293">
        <f>SUM(R189)</f>
        <v>20200</v>
      </c>
    </row>
    <row r="186" spans="1:19" ht="12" customHeight="1">
      <c r="A186" s="210"/>
      <c r="B186" s="188">
        <v>610</v>
      </c>
      <c r="C186" s="191" t="s">
        <v>266</v>
      </c>
      <c r="D186" s="276"/>
      <c r="E186" s="294">
        <v>463</v>
      </c>
      <c r="F186" s="294"/>
      <c r="G186" s="294"/>
      <c r="H186" s="295"/>
      <c r="I186" s="294"/>
      <c r="J186" s="294"/>
      <c r="K186" s="294"/>
      <c r="L186" s="294"/>
      <c r="M186" s="439"/>
      <c r="N186" s="468"/>
      <c r="O186" s="501">
        <v>0</v>
      </c>
      <c r="P186" s="319"/>
      <c r="Q186" s="294"/>
      <c r="R186" s="295"/>
      <c r="S186" s="213"/>
    </row>
    <row r="187" spans="1:19" ht="12" customHeight="1">
      <c r="A187" s="210"/>
      <c r="B187" s="188"/>
      <c r="C187" s="191"/>
      <c r="D187" s="276"/>
      <c r="E187" s="294"/>
      <c r="F187" s="294"/>
      <c r="G187" s="294"/>
      <c r="H187" s="295"/>
      <c r="I187" s="294"/>
      <c r="J187" s="294"/>
      <c r="K187" s="294"/>
      <c r="L187" s="294"/>
      <c r="M187" s="439"/>
      <c r="N187" s="468"/>
      <c r="O187" s="501"/>
      <c r="P187" s="319"/>
      <c r="Q187" s="294"/>
      <c r="R187" s="295"/>
      <c r="S187" s="213"/>
    </row>
    <row r="188" spans="1:19" ht="12" customHeight="1">
      <c r="A188" s="210"/>
      <c r="B188" s="188"/>
      <c r="C188" s="191"/>
      <c r="D188" s="276"/>
      <c r="E188" s="294"/>
      <c r="F188" s="294"/>
      <c r="G188" s="294"/>
      <c r="H188" s="295"/>
      <c r="I188" s="294"/>
      <c r="J188" s="294"/>
      <c r="K188" s="294"/>
      <c r="L188" s="294"/>
      <c r="M188" s="439"/>
      <c r="N188" s="468"/>
      <c r="O188" s="501"/>
      <c r="P188" s="319"/>
      <c r="Q188" s="294"/>
      <c r="R188" s="295"/>
      <c r="S188" s="213"/>
    </row>
    <row r="189" spans="1:18" ht="15.75" customHeight="1">
      <c r="A189" s="210"/>
      <c r="B189" s="188">
        <v>630</v>
      </c>
      <c r="C189" s="191" t="s">
        <v>233</v>
      </c>
      <c r="D189" s="57"/>
      <c r="E189" s="294">
        <f>SUM(E190:E196)</f>
        <v>17439</v>
      </c>
      <c r="F189" s="292"/>
      <c r="G189" s="292"/>
      <c r="H189" s="295">
        <f>SUM(H190,H191,H192)</f>
        <v>16185.3</v>
      </c>
      <c r="I189" s="294"/>
      <c r="J189" s="294">
        <f>SUM(J190,J191,J192,J193,J194,J195,J196)</f>
        <v>15267.33</v>
      </c>
      <c r="K189" s="294">
        <f>SUM(K190:K193)</f>
        <v>16500</v>
      </c>
      <c r="L189" s="294"/>
      <c r="M189" s="439">
        <f>SUM(M190,M191,M192,M193,M194)</f>
        <v>17650</v>
      </c>
      <c r="N189" s="468"/>
      <c r="O189" s="501">
        <v>19190</v>
      </c>
      <c r="P189" s="319">
        <v>18970</v>
      </c>
      <c r="Q189" s="294">
        <f>SUM(Q190,Q191,Q192,Q193,Q194,Q195)</f>
        <v>24710</v>
      </c>
      <c r="R189" s="295">
        <f>SUM(R190:R195)</f>
        <v>20200</v>
      </c>
    </row>
    <row r="190" spans="1:18" ht="12" customHeight="1">
      <c r="A190" s="151"/>
      <c r="B190" s="64">
        <v>637005</v>
      </c>
      <c r="C190" s="139" t="s">
        <v>175</v>
      </c>
      <c r="D190" s="99"/>
      <c r="E190" s="300">
        <v>16324</v>
      </c>
      <c r="F190" s="301">
        <v>16500</v>
      </c>
      <c r="G190" s="302">
        <v>15900</v>
      </c>
      <c r="H190" s="302">
        <v>15844.64</v>
      </c>
      <c r="I190" s="300">
        <v>19000</v>
      </c>
      <c r="J190" s="300">
        <v>14826.06</v>
      </c>
      <c r="K190" s="300">
        <v>16200</v>
      </c>
      <c r="L190" s="300"/>
      <c r="M190" s="437">
        <v>17400</v>
      </c>
      <c r="N190" s="470">
        <v>17500</v>
      </c>
      <c r="O190" s="503">
        <v>18700</v>
      </c>
      <c r="P190" s="317">
        <v>18700</v>
      </c>
      <c r="Q190" s="300">
        <v>18500</v>
      </c>
      <c r="R190" s="302">
        <v>19000</v>
      </c>
    </row>
    <row r="191" spans="1:18" ht="12" customHeight="1">
      <c r="A191" s="151"/>
      <c r="B191" s="64">
        <v>634001</v>
      </c>
      <c r="C191" s="139" t="s">
        <v>188</v>
      </c>
      <c r="D191" s="99"/>
      <c r="E191" s="300">
        <v>536</v>
      </c>
      <c r="F191" s="301"/>
      <c r="G191" s="302">
        <v>300</v>
      </c>
      <c r="H191" s="302">
        <v>285.56</v>
      </c>
      <c r="I191" s="300"/>
      <c r="J191" s="300">
        <v>140.76</v>
      </c>
      <c r="K191" s="300">
        <v>300</v>
      </c>
      <c r="L191" s="300"/>
      <c r="M191" s="437">
        <v>200</v>
      </c>
      <c r="N191" s="470"/>
      <c r="O191" s="503">
        <v>270</v>
      </c>
      <c r="P191" s="317">
        <v>270</v>
      </c>
      <c r="Q191" s="300">
        <v>200</v>
      </c>
      <c r="R191" s="302">
        <v>200</v>
      </c>
    </row>
    <row r="192" spans="1:18" ht="12" customHeight="1">
      <c r="A192" s="151"/>
      <c r="B192" s="64">
        <v>633006</v>
      </c>
      <c r="C192" s="139" t="s">
        <v>46</v>
      </c>
      <c r="D192" s="99"/>
      <c r="E192" s="300"/>
      <c r="F192" s="301"/>
      <c r="G192" s="302">
        <v>50</v>
      </c>
      <c r="H192" s="302">
        <v>55.1</v>
      </c>
      <c r="I192" s="300"/>
      <c r="J192" s="300"/>
      <c r="K192" s="300"/>
      <c r="L192" s="300"/>
      <c r="M192" s="437">
        <v>50</v>
      </c>
      <c r="N192" s="470"/>
      <c r="O192" s="503">
        <v>220</v>
      </c>
      <c r="P192" s="317">
        <v>0</v>
      </c>
      <c r="Q192" s="300">
        <v>5560</v>
      </c>
      <c r="R192" s="302">
        <v>600</v>
      </c>
    </row>
    <row r="193" spans="1:18" ht="12" customHeight="1">
      <c r="A193" s="151"/>
      <c r="B193" s="64">
        <v>633015</v>
      </c>
      <c r="C193" s="139" t="s">
        <v>242</v>
      </c>
      <c r="D193" s="99"/>
      <c r="E193" s="300"/>
      <c r="F193" s="301"/>
      <c r="G193" s="302">
        <v>300</v>
      </c>
      <c r="H193" s="302"/>
      <c r="I193" s="300"/>
      <c r="J193" s="300"/>
      <c r="K193" s="300"/>
      <c r="L193" s="300"/>
      <c r="M193" s="437">
        <v>0</v>
      </c>
      <c r="N193" s="470"/>
      <c r="O193" s="503"/>
      <c r="P193" s="317">
        <v>0</v>
      </c>
      <c r="Q193" s="300">
        <v>250</v>
      </c>
      <c r="R193" s="302">
        <v>200</v>
      </c>
    </row>
    <row r="194" spans="1:18" ht="12" customHeight="1">
      <c r="A194" s="151"/>
      <c r="B194" s="64">
        <v>637004</v>
      </c>
      <c r="C194" s="139" t="s">
        <v>175</v>
      </c>
      <c r="D194" s="99"/>
      <c r="E194" s="300">
        <v>340</v>
      </c>
      <c r="F194" s="301"/>
      <c r="G194" s="302"/>
      <c r="H194" s="302"/>
      <c r="I194" s="300"/>
      <c r="J194" s="300"/>
      <c r="K194" s="300"/>
      <c r="L194" s="300"/>
      <c r="M194" s="437"/>
      <c r="N194" s="470"/>
      <c r="O194" s="503"/>
      <c r="P194" s="317">
        <v>0</v>
      </c>
      <c r="Q194" s="300">
        <v>200</v>
      </c>
      <c r="R194" s="302">
        <v>200</v>
      </c>
    </row>
    <row r="195" spans="1:18" ht="12" customHeight="1">
      <c r="A195" s="151"/>
      <c r="B195" s="64">
        <v>637027</v>
      </c>
      <c r="C195" s="139" t="s">
        <v>267</v>
      </c>
      <c r="D195" s="99"/>
      <c r="E195" s="300">
        <v>239</v>
      </c>
      <c r="F195" s="301"/>
      <c r="G195" s="302"/>
      <c r="H195" s="302"/>
      <c r="I195" s="300"/>
      <c r="J195" s="300">
        <v>300.51</v>
      </c>
      <c r="K195" s="300"/>
      <c r="L195" s="300"/>
      <c r="M195" s="437"/>
      <c r="N195" s="470"/>
      <c r="O195" s="503"/>
      <c r="P195" s="317">
        <v>0</v>
      </c>
      <c r="Q195" s="300">
        <v>0</v>
      </c>
      <c r="R195" s="302"/>
    </row>
    <row r="196" spans="1:18" ht="12" customHeight="1">
      <c r="A196" s="151"/>
      <c r="B196" s="64"/>
      <c r="C196" s="139"/>
      <c r="D196" s="99"/>
      <c r="E196" s="300"/>
      <c r="F196" s="301"/>
      <c r="G196" s="302"/>
      <c r="H196" s="302"/>
      <c r="I196" s="300"/>
      <c r="J196" s="300"/>
      <c r="K196" s="300"/>
      <c r="L196" s="300"/>
      <c r="M196" s="437"/>
      <c r="N196" s="470"/>
      <c r="O196" s="503"/>
      <c r="P196" s="317">
        <v>0</v>
      </c>
      <c r="Q196" s="300">
        <v>0</v>
      </c>
      <c r="R196" s="301"/>
    </row>
    <row r="197" spans="1:18" ht="12" customHeight="1">
      <c r="A197" s="229" t="s">
        <v>11</v>
      </c>
      <c r="B197" s="57"/>
      <c r="C197" s="81"/>
      <c r="D197" s="57">
        <f>SUM(D198,D200)</f>
        <v>0</v>
      </c>
      <c r="E197" s="292">
        <f>SUM(E198,E202,E204,E207)</f>
        <v>2447</v>
      </c>
      <c r="F197" s="292">
        <f>SUM(F198,F200)</f>
        <v>400</v>
      </c>
      <c r="G197" s="292">
        <v>450</v>
      </c>
      <c r="H197" s="293">
        <f>SUM(H198,H202)</f>
        <v>193.83999999999997</v>
      </c>
      <c r="I197" s="292">
        <f>SUM(I198,I200)</f>
        <v>300</v>
      </c>
      <c r="J197" s="292">
        <f>SUM(J198,J209)</f>
        <v>995.05</v>
      </c>
      <c r="K197" s="292">
        <f>SUM(K198,K200,K202,K204,K207)</f>
        <v>1170</v>
      </c>
      <c r="L197" s="292"/>
      <c r="M197" s="441">
        <f>SUM(M198,M200,M202,M204,M207,M209)</f>
        <v>1550</v>
      </c>
      <c r="N197" s="467">
        <f>SUM(N198,N200)</f>
        <v>200</v>
      </c>
      <c r="O197" s="500">
        <v>370</v>
      </c>
      <c r="P197" s="486">
        <f>SUM(P198,P202,P207)</f>
        <v>1050</v>
      </c>
      <c r="Q197" s="292">
        <v>850</v>
      </c>
      <c r="R197" s="293">
        <f>SUM(R198,R202,R204,R207)</f>
        <v>1200</v>
      </c>
    </row>
    <row r="198" spans="1:18" ht="15.75" customHeight="1">
      <c r="A198" s="151"/>
      <c r="B198" s="150">
        <v>633</v>
      </c>
      <c r="C198" s="137" t="s">
        <v>61</v>
      </c>
      <c r="D198" s="134">
        <f>SUM(D199)</f>
        <v>0</v>
      </c>
      <c r="E198" s="297">
        <f>SUM(E199,E200,E201)</f>
        <v>9</v>
      </c>
      <c r="F198" s="300">
        <f>SUM(F199)</f>
        <v>0</v>
      </c>
      <c r="G198" s="297">
        <v>270</v>
      </c>
      <c r="H198" s="299">
        <f>SUM(H199,H200,H201)</f>
        <v>164.14</v>
      </c>
      <c r="I198" s="297">
        <f>SUM(I199)</f>
        <v>300</v>
      </c>
      <c r="J198" s="297">
        <v>885.25</v>
      </c>
      <c r="K198" s="297">
        <f>SUM(K199)</f>
        <v>450</v>
      </c>
      <c r="L198" s="297"/>
      <c r="M198" s="436">
        <f>SUM(M199:M201)</f>
        <v>400</v>
      </c>
      <c r="N198" s="469">
        <f>SUM(N199)</f>
        <v>200</v>
      </c>
      <c r="O198" s="502">
        <v>310</v>
      </c>
      <c r="P198" s="487">
        <f>SUM(P199,P200,P201)</f>
        <v>500</v>
      </c>
      <c r="Q198" s="297">
        <v>600</v>
      </c>
      <c r="R198" s="299">
        <f>SUM(R199,R200,R201)</f>
        <v>800</v>
      </c>
    </row>
    <row r="199" spans="1:18" ht="12" customHeight="1">
      <c r="A199" s="151"/>
      <c r="B199" s="135">
        <v>633006</v>
      </c>
      <c r="C199" s="136" t="s">
        <v>46</v>
      </c>
      <c r="D199" s="134"/>
      <c r="E199" s="300">
        <v>9</v>
      </c>
      <c r="F199" s="300"/>
      <c r="G199" s="302">
        <v>270</v>
      </c>
      <c r="H199" s="302">
        <v>164.14</v>
      </c>
      <c r="I199" s="300">
        <v>300</v>
      </c>
      <c r="J199" s="300">
        <v>885.25</v>
      </c>
      <c r="K199" s="300">
        <v>450</v>
      </c>
      <c r="L199" s="300"/>
      <c r="M199" s="437">
        <v>200</v>
      </c>
      <c r="N199" s="470">
        <v>200</v>
      </c>
      <c r="O199" s="503">
        <v>310</v>
      </c>
      <c r="P199" s="317">
        <v>200</v>
      </c>
      <c r="Q199" s="300">
        <v>250</v>
      </c>
      <c r="R199" s="302">
        <v>500</v>
      </c>
    </row>
    <row r="200" spans="1:18" ht="15.75" customHeight="1">
      <c r="A200" s="151"/>
      <c r="B200" s="94"/>
      <c r="C200" s="144"/>
      <c r="D200" s="134">
        <f>SUM(D201)</f>
        <v>0</v>
      </c>
      <c r="E200" s="300"/>
      <c r="F200" s="300">
        <v>400</v>
      </c>
      <c r="G200" s="300">
        <v>0</v>
      </c>
      <c r="H200" s="299">
        <v>0</v>
      </c>
      <c r="I200" s="297">
        <v>0</v>
      </c>
      <c r="J200" s="297"/>
      <c r="K200" s="297">
        <v>0</v>
      </c>
      <c r="L200" s="297">
        <v>0</v>
      </c>
      <c r="M200" s="436">
        <v>0</v>
      </c>
      <c r="N200" s="469">
        <v>0</v>
      </c>
      <c r="O200" s="502"/>
      <c r="P200" s="487">
        <v>0</v>
      </c>
      <c r="Q200" s="297">
        <v>0</v>
      </c>
      <c r="R200" s="299">
        <v>0</v>
      </c>
    </row>
    <row r="201" spans="1:18" ht="12" customHeight="1" outlineLevel="1">
      <c r="A201" s="151"/>
      <c r="B201" s="72">
        <v>633015</v>
      </c>
      <c r="C201" s="69" t="s">
        <v>150</v>
      </c>
      <c r="D201" s="99"/>
      <c r="E201" s="300"/>
      <c r="F201" s="301">
        <v>400</v>
      </c>
      <c r="G201" s="301">
        <v>0</v>
      </c>
      <c r="H201" s="302"/>
      <c r="I201" s="300"/>
      <c r="J201" s="300"/>
      <c r="K201" s="300">
        <v>200</v>
      </c>
      <c r="L201" s="300"/>
      <c r="M201" s="437">
        <v>200</v>
      </c>
      <c r="N201" s="470">
        <v>400</v>
      </c>
      <c r="O201" s="503">
        <v>0</v>
      </c>
      <c r="P201" s="317">
        <v>300</v>
      </c>
      <c r="Q201" s="300">
        <v>350</v>
      </c>
      <c r="R201" s="302">
        <v>300</v>
      </c>
    </row>
    <row r="202" spans="1:18" ht="15.75" customHeight="1" outlineLevel="1">
      <c r="A202" s="151"/>
      <c r="B202" s="170">
        <v>634</v>
      </c>
      <c r="C202" s="137" t="s">
        <v>5</v>
      </c>
      <c r="D202" s="99"/>
      <c r="E202" s="297">
        <v>224</v>
      </c>
      <c r="F202" s="301"/>
      <c r="G202" s="299">
        <v>180</v>
      </c>
      <c r="H202" s="299">
        <f>SUM(H203)</f>
        <v>29.7</v>
      </c>
      <c r="I202" s="300"/>
      <c r="J202" s="300">
        <v>0</v>
      </c>
      <c r="K202" s="300">
        <f>SUM(K203)</f>
        <v>0</v>
      </c>
      <c r="L202" s="300"/>
      <c r="M202" s="436">
        <f>SUM(M203,M205,M206)</f>
        <v>350</v>
      </c>
      <c r="N202" s="470"/>
      <c r="O202" s="502">
        <v>0</v>
      </c>
      <c r="P202" s="487">
        <f>SUM(P203)</f>
        <v>50</v>
      </c>
      <c r="Q202" s="297">
        <v>50</v>
      </c>
      <c r="R202" s="299">
        <v>100</v>
      </c>
    </row>
    <row r="203" spans="1:18" ht="12" customHeight="1" outlineLevel="1">
      <c r="A203" s="151"/>
      <c r="B203" s="72">
        <v>634001</v>
      </c>
      <c r="C203" s="139" t="s">
        <v>189</v>
      </c>
      <c r="D203" s="99"/>
      <c r="E203" s="302">
        <v>224</v>
      </c>
      <c r="F203" s="301"/>
      <c r="G203" s="302">
        <v>30</v>
      </c>
      <c r="H203" s="302">
        <v>29.7</v>
      </c>
      <c r="I203" s="300"/>
      <c r="J203" s="300">
        <v>0</v>
      </c>
      <c r="K203" s="300"/>
      <c r="L203" s="300"/>
      <c r="M203" s="437">
        <v>50</v>
      </c>
      <c r="N203" s="470"/>
      <c r="O203" s="503">
        <v>0</v>
      </c>
      <c r="P203" s="317">
        <v>50</v>
      </c>
      <c r="Q203" s="300">
        <v>50</v>
      </c>
      <c r="R203" s="302">
        <v>100</v>
      </c>
    </row>
    <row r="204" spans="1:18" s="156" customFormat="1" ht="15.75" customHeight="1" outlineLevel="1">
      <c r="A204" s="151"/>
      <c r="B204" s="170">
        <v>635</v>
      </c>
      <c r="C204" s="137" t="s">
        <v>250</v>
      </c>
      <c r="D204" s="60"/>
      <c r="E204" s="299">
        <v>1894</v>
      </c>
      <c r="F204" s="298"/>
      <c r="G204" s="299"/>
      <c r="H204" s="299">
        <v>0</v>
      </c>
      <c r="I204" s="297"/>
      <c r="J204" s="297">
        <v>0</v>
      </c>
      <c r="K204" s="297">
        <f>SUM(K205)</f>
        <v>0</v>
      </c>
      <c r="L204" s="297"/>
      <c r="M204" s="436">
        <f>SUM(M205,M206)</f>
        <v>300</v>
      </c>
      <c r="N204" s="469"/>
      <c r="O204" s="502">
        <v>60</v>
      </c>
      <c r="P204" s="487">
        <v>0</v>
      </c>
      <c r="Q204" s="297">
        <v>0</v>
      </c>
      <c r="R204" s="299">
        <v>300</v>
      </c>
    </row>
    <row r="205" spans="1:18" ht="12" customHeight="1" outlineLevel="1">
      <c r="A205" s="151"/>
      <c r="B205" s="72">
        <v>635004</v>
      </c>
      <c r="C205" s="139" t="s">
        <v>190</v>
      </c>
      <c r="D205" s="99"/>
      <c r="E205" s="300"/>
      <c r="F205" s="301"/>
      <c r="G205" s="302">
        <v>150</v>
      </c>
      <c r="H205" s="302">
        <v>0</v>
      </c>
      <c r="I205" s="300"/>
      <c r="J205" s="300"/>
      <c r="K205" s="300"/>
      <c r="L205" s="300"/>
      <c r="M205" s="437">
        <v>0</v>
      </c>
      <c r="N205" s="470"/>
      <c r="O205" s="503">
        <v>0</v>
      </c>
      <c r="P205" s="317"/>
      <c r="Q205" s="300">
        <v>0</v>
      </c>
      <c r="R205" s="302">
        <v>0</v>
      </c>
    </row>
    <row r="206" spans="1:18" ht="12" customHeight="1" outlineLevel="1">
      <c r="A206" s="151"/>
      <c r="B206" s="72">
        <v>635006</v>
      </c>
      <c r="C206" s="139" t="s">
        <v>243</v>
      </c>
      <c r="D206" s="99"/>
      <c r="E206" s="300">
        <v>1894</v>
      </c>
      <c r="F206" s="301"/>
      <c r="G206" s="302"/>
      <c r="H206" s="302"/>
      <c r="I206" s="300">
        <v>572</v>
      </c>
      <c r="J206" s="300">
        <v>0</v>
      </c>
      <c r="K206" s="300"/>
      <c r="L206" s="300"/>
      <c r="M206" s="437">
        <v>300</v>
      </c>
      <c r="N206" s="470"/>
      <c r="O206" s="503">
        <v>0</v>
      </c>
      <c r="P206" s="317">
        <v>0</v>
      </c>
      <c r="Q206" s="300">
        <v>0</v>
      </c>
      <c r="R206" s="302">
        <v>300</v>
      </c>
    </row>
    <row r="207" spans="1:18" ht="17.25" customHeight="1" outlineLevel="1">
      <c r="A207" s="151"/>
      <c r="B207" s="170">
        <v>637</v>
      </c>
      <c r="C207" s="137" t="s">
        <v>20</v>
      </c>
      <c r="D207" s="99"/>
      <c r="E207" s="297">
        <v>320</v>
      </c>
      <c r="F207" s="301"/>
      <c r="G207" s="302"/>
      <c r="H207" s="302"/>
      <c r="I207" s="300"/>
      <c r="J207" s="300">
        <v>0</v>
      </c>
      <c r="K207" s="297">
        <f>SUM(K208)</f>
        <v>720</v>
      </c>
      <c r="L207" s="300"/>
      <c r="M207" s="436">
        <f>SUM(M208)</f>
        <v>500</v>
      </c>
      <c r="N207" s="470"/>
      <c r="O207" s="503">
        <v>0</v>
      </c>
      <c r="P207" s="487">
        <f>SUM(P208)</f>
        <v>500</v>
      </c>
      <c r="Q207" s="297">
        <v>200</v>
      </c>
      <c r="R207" s="302">
        <v>0</v>
      </c>
    </row>
    <row r="208" spans="1:18" ht="12" customHeight="1" outlineLevel="1">
      <c r="A208" s="151"/>
      <c r="B208" s="75">
        <v>637005</v>
      </c>
      <c r="C208" s="139" t="s">
        <v>56</v>
      </c>
      <c r="D208" s="99"/>
      <c r="E208" s="302">
        <v>320</v>
      </c>
      <c r="F208" s="301"/>
      <c r="G208" s="302"/>
      <c r="H208" s="302"/>
      <c r="I208" s="300"/>
      <c r="J208" s="300">
        <v>0</v>
      </c>
      <c r="K208" s="300">
        <v>720</v>
      </c>
      <c r="L208" s="300"/>
      <c r="M208" s="437">
        <v>500</v>
      </c>
      <c r="N208" s="470"/>
      <c r="O208" s="503">
        <v>0</v>
      </c>
      <c r="P208" s="317">
        <v>500</v>
      </c>
      <c r="Q208" s="300">
        <v>200</v>
      </c>
      <c r="R208" s="301">
        <v>0</v>
      </c>
    </row>
    <row r="209" spans="1:18" ht="15.75" customHeight="1" outlineLevel="1">
      <c r="A209" s="151" t="s">
        <v>208</v>
      </c>
      <c r="B209" s="150"/>
      <c r="C209" s="137"/>
      <c r="D209" s="99"/>
      <c r="E209" s="300"/>
      <c r="F209" s="301"/>
      <c r="G209" s="302"/>
      <c r="H209" s="302"/>
      <c r="I209" s="300"/>
      <c r="J209" s="297">
        <v>109.8</v>
      </c>
      <c r="K209" s="300"/>
      <c r="L209" s="300"/>
      <c r="M209" s="436"/>
      <c r="N209" s="470"/>
      <c r="O209" s="503">
        <v>0</v>
      </c>
      <c r="P209" s="317">
        <v>0</v>
      </c>
      <c r="Q209" s="300">
        <v>0</v>
      </c>
      <c r="R209" s="301">
        <v>0</v>
      </c>
    </row>
    <row r="210" spans="1:18" ht="15.75" customHeight="1" outlineLevel="1">
      <c r="A210" s="151"/>
      <c r="B210" s="252">
        <v>633015</v>
      </c>
      <c r="C210" s="139" t="s">
        <v>311</v>
      </c>
      <c r="D210" s="99"/>
      <c r="E210" s="300"/>
      <c r="F210" s="301"/>
      <c r="G210" s="302"/>
      <c r="H210" s="302"/>
      <c r="I210" s="300"/>
      <c r="J210" s="300">
        <v>109.8</v>
      </c>
      <c r="K210" s="300"/>
      <c r="L210" s="300"/>
      <c r="M210" s="436"/>
      <c r="N210" s="470"/>
      <c r="O210" s="503">
        <v>0</v>
      </c>
      <c r="P210" s="317">
        <v>0</v>
      </c>
      <c r="Q210" s="300">
        <v>0</v>
      </c>
      <c r="R210" s="301">
        <v>0</v>
      </c>
    </row>
    <row r="211" spans="1:24" ht="15.75" customHeight="1" outlineLevel="1">
      <c r="A211" s="151"/>
      <c r="B211" s="150"/>
      <c r="C211" s="137"/>
      <c r="D211" s="99"/>
      <c r="E211" s="300"/>
      <c r="F211" s="301"/>
      <c r="G211" s="302"/>
      <c r="H211" s="302"/>
      <c r="I211" s="300"/>
      <c r="J211" s="300"/>
      <c r="K211" s="300"/>
      <c r="L211" s="300"/>
      <c r="M211" s="436"/>
      <c r="N211" s="470"/>
      <c r="O211" s="503">
        <v>0</v>
      </c>
      <c r="P211" s="317">
        <v>0</v>
      </c>
      <c r="Q211" s="300">
        <v>0</v>
      </c>
      <c r="R211" s="301">
        <v>0</v>
      </c>
      <c r="S211" s="213"/>
      <c r="T211" s="213"/>
      <c r="U211" s="213"/>
      <c r="V211" s="213"/>
      <c r="W211" s="213"/>
      <c r="X211" s="213"/>
    </row>
    <row r="212" spans="1:24" ht="12" customHeight="1" outlineLevel="1">
      <c r="A212" s="282" t="s">
        <v>268</v>
      </c>
      <c r="B212" s="287" t="s">
        <v>269</v>
      </c>
      <c r="C212" s="286"/>
      <c r="D212" s="281"/>
      <c r="E212" s="311">
        <f>SUM(E213)</f>
        <v>834</v>
      </c>
      <c r="F212" s="312"/>
      <c r="G212" s="313"/>
      <c r="H212" s="314">
        <f>SUM(H213:H215)</f>
        <v>490.26000000000005</v>
      </c>
      <c r="I212" s="315"/>
      <c r="J212" s="315">
        <v>1189.04</v>
      </c>
      <c r="K212" s="315"/>
      <c r="L212" s="315"/>
      <c r="M212" s="443"/>
      <c r="N212" s="474"/>
      <c r="O212" s="508">
        <v>366</v>
      </c>
      <c r="P212" s="491">
        <f>SUM(P213,P214,P215)</f>
        <v>350</v>
      </c>
      <c r="Q212" s="311">
        <v>300</v>
      </c>
      <c r="R212" s="314">
        <f>SUM(R213,R214,R215)</f>
        <v>200</v>
      </c>
      <c r="S212" s="213"/>
      <c r="T212" s="213"/>
      <c r="U212" s="213"/>
      <c r="V212" s="213"/>
      <c r="W212" s="213"/>
      <c r="X212" s="213"/>
    </row>
    <row r="213" spans="1:24" ht="12" customHeight="1" outlineLevel="1">
      <c r="A213" s="151"/>
      <c r="B213" s="252">
        <v>633006</v>
      </c>
      <c r="C213" s="139" t="s">
        <v>46</v>
      </c>
      <c r="D213" s="99"/>
      <c r="E213" s="297">
        <v>834</v>
      </c>
      <c r="F213" s="301"/>
      <c r="G213" s="302"/>
      <c r="H213" s="302">
        <v>94.74</v>
      </c>
      <c r="I213" s="300"/>
      <c r="J213" s="300">
        <v>1189.04</v>
      </c>
      <c r="K213" s="300"/>
      <c r="L213" s="300"/>
      <c r="M213" s="437"/>
      <c r="N213" s="470"/>
      <c r="O213" s="503">
        <v>190</v>
      </c>
      <c r="P213" s="317">
        <v>200</v>
      </c>
      <c r="Q213" s="300">
        <v>200</v>
      </c>
      <c r="R213" s="302">
        <v>100</v>
      </c>
      <c r="S213" s="213"/>
      <c r="T213" s="213"/>
      <c r="U213" s="213"/>
      <c r="V213" s="213"/>
      <c r="W213" s="213"/>
      <c r="X213" s="213"/>
    </row>
    <row r="214" spans="1:24" ht="12" customHeight="1" outlineLevel="1">
      <c r="A214" s="151"/>
      <c r="B214" s="75">
        <v>633015</v>
      </c>
      <c r="C214" s="139" t="s">
        <v>327</v>
      </c>
      <c r="D214" s="99"/>
      <c r="E214" s="300"/>
      <c r="F214" s="301"/>
      <c r="G214" s="302"/>
      <c r="H214" s="302">
        <v>256.66</v>
      </c>
      <c r="I214" s="300"/>
      <c r="J214" s="300"/>
      <c r="K214" s="300"/>
      <c r="L214" s="300"/>
      <c r="M214" s="437"/>
      <c r="N214" s="470"/>
      <c r="O214" s="503">
        <v>171</v>
      </c>
      <c r="P214" s="317">
        <v>150</v>
      </c>
      <c r="Q214" s="300">
        <v>100</v>
      </c>
      <c r="R214" s="302">
        <v>100</v>
      </c>
      <c r="S214" s="213"/>
      <c r="T214" s="213"/>
      <c r="U214" s="213"/>
      <c r="V214" s="213"/>
      <c r="W214" s="213"/>
      <c r="X214" s="213"/>
    </row>
    <row r="215" spans="1:24" ht="12" customHeight="1" outlineLevel="1">
      <c r="A215" s="151"/>
      <c r="B215" s="75">
        <v>635004</v>
      </c>
      <c r="C215" s="139" t="s">
        <v>339</v>
      </c>
      <c r="D215" s="99"/>
      <c r="E215" s="300"/>
      <c r="F215" s="301"/>
      <c r="G215" s="302"/>
      <c r="H215" s="302">
        <v>138.86</v>
      </c>
      <c r="I215" s="300"/>
      <c r="J215" s="300"/>
      <c r="K215" s="300"/>
      <c r="L215" s="300"/>
      <c r="M215" s="437"/>
      <c r="N215" s="470"/>
      <c r="O215" s="503">
        <v>5</v>
      </c>
      <c r="P215" s="317">
        <v>0</v>
      </c>
      <c r="Q215" s="300"/>
      <c r="R215" s="301"/>
      <c r="S215" s="213"/>
      <c r="T215" s="213"/>
      <c r="U215" s="213"/>
      <c r="V215" s="213"/>
      <c r="W215" s="213"/>
      <c r="X215" s="213"/>
    </row>
    <row r="216" spans="1:24" ht="12" customHeight="1" outlineLevel="1">
      <c r="A216" s="282" t="s">
        <v>272</v>
      </c>
      <c r="B216" s="283" t="s">
        <v>273</v>
      </c>
      <c r="C216" s="284"/>
      <c r="D216" s="285"/>
      <c r="E216" s="311"/>
      <c r="F216" s="316"/>
      <c r="G216" s="314"/>
      <c r="H216" s="314">
        <f>SUM(H217)</f>
        <v>502.43</v>
      </c>
      <c r="I216" s="311"/>
      <c r="J216" s="311">
        <v>135.95</v>
      </c>
      <c r="K216" s="311"/>
      <c r="L216" s="311"/>
      <c r="M216" s="444"/>
      <c r="N216" s="475"/>
      <c r="O216" s="508">
        <v>100</v>
      </c>
      <c r="P216" s="491"/>
      <c r="Q216" s="311">
        <v>100</v>
      </c>
      <c r="R216" s="314">
        <v>100</v>
      </c>
      <c r="S216" s="216"/>
      <c r="T216" s="216"/>
      <c r="U216" s="216"/>
      <c r="V216" s="216"/>
      <c r="W216" s="216"/>
      <c r="X216" s="216"/>
    </row>
    <row r="217" spans="1:24" ht="12" customHeight="1" outlineLevel="1">
      <c r="A217" s="151" t="s">
        <v>272</v>
      </c>
      <c r="B217" s="141">
        <v>630</v>
      </c>
      <c r="C217" s="137" t="s">
        <v>233</v>
      </c>
      <c r="D217" s="99"/>
      <c r="E217" s="300"/>
      <c r="F217" s="301"/>
      <c r="G217" s="302"/>
      <c r="H217" s="299">
        <v>502.43</v>
      </c>
      <c r="I217" s="300"/>
      <c r="J217" s="300">
        <v>135.95</v>
      </c>
      <c r="K217" s="300"/>
      <c r="L217" s="300"/>
      <c r="M217" s="437"/>
      <c r="N217" s="470"/>
      <c r="O217" s="503">
        <v>100</v>
      </c>
      <c r="P217" s="317">
        <v>0</v>
      </c>
      <c r="Q217" s="300">
        <v>100</v>
      </c>
      <c r="R217" s="302">
        <v>100</v>
      </c>
      <c r="S217" s="213"/>
      <c r="T217" s="213"/>
      <c r="U217" s="213"/>
      <c r="V217" s="213"/>
      <c r="W217" s="213"/>
      <c r="X217" s="213"/>
    </row>
    <row r="218" spans="1:24" ht="12" customHeight="1" outlineLevel="1">
      <c r="A218" s="151"/>
      <c r="B218" s="75"/>
      <c r="C218" s="139"/>
      <c r="D218" s="99"/>
      <c r="E218" s="300"/>
      <c r="F218" s="301"/>
      <c r="G218" s="302"/>
      <c r="H218" s="302"/>
      <c r="I218" s="300"/>
      <c r="J218" s="300"/>
      <c r="K218" s="300"/>
      <c r="L218" s="300"/>
      <c r="M218" s="437"/>
      <c r="N218" s="470"/>
      <c r="O218" s="503"/>
      <c r="P218" s="317"/>
      <c r="Q218" s="300"/>
      <c r="R218" s="301"/>
      <c r="S218" s="213"/>
      <c r="T218" s="213"/>
      <c r="U218" s="213"/>
      <c r="V218" s="213"/>
      <c r="W218" s="213"/>
      <c r="X218" s="213"/>
    </row>
    <row r="219" spans="1:18" ht="12" customHeight="1" outlineLevel="1">
      <c r="A219" s="151"/>
      <c r="B219" s="75"/>
      <c r="C219" s="139"/>
      <c r="D219" s="99"/>
      <c r="E219" s="300"/>
      <c r="F219" s="301"/>
      <c r="G219" s="302"/>
      <c r="H219" s="302"/>
      <c r="I219" s="300"/>
      <c r="J219" s="300"/>
      <c r="K219" s="300"/>
      <c r="L219" s="300"/>
      <c r="M219" s="437"/>
      <c r="N219" s="470"/>
      <c r="O219" s="503"/>
      <c r="P219" s="317"/>
      <c r="Q219" s="300"/>
      <c r="R219" s="301"/>
    </row>
    <row r="220" spans="1:18" ht="12" customHeight="1">
      <c r="A220" s="229" t="s">
        <v>12</v>
      </c>
      <c r="B220" s="78"/>
      <c r="C220" s="56"/>
      <c r="D220" s="57">
        <f>SUM(D221,D226,D228)</f>
        <v>0</v>
      </c>
      <c r="E220" s="292">
        <f>SUM(E221,E226,E228)</f>
        <v>13475</v>
      </c>
      <c r="F220" s="292">
        <f>SUM(F221,F226,F228)</f>
        <v>9700</v>
      </c>
      <c r="G220" s="292">
        <v>13900</v>
      </c>
      <c r="H220" s="293">
        <f>SUM(H221,H226,H228)</f>
        <v>13976.380000000001</v>
      </c>
      <c r="I220" s="292">
        <f>SUM(I221,I226,I228)</f>
        <v>13400</v>
      </c>
      <c r="J220" s="292">
        <f>SUM(J221,J224,J226,J228)</f>
        <v>12418.37</v>
      </c>
      <c r="K220" s="292">
        <f>SUM(K221,K226,K228)</f>
        <v>14305</v>
      </c>
      <c r="L220" s="292"/>
      <c r="M220" s="441">
        <f>SUM(M221,M226,M228,M232)</f>
        <v>9600</v>
      </c>
      <c r="N220" s="467">
        <f>SUM(N221,N226,N228)</f>
        <v>10000</v>
      </c>
      <c r="O220" s="500">
        <v>14130</v>
      </c>
      <c r="P220" s="486">
        <f>SUM(P221,P226,P228)</f>
        <v>10600</v>
      </c>
      <c r="Q220" s="292">
        <v>11700</v>
      </c>
      <c r="R220" s="293">
        <f>SUM(R221,R224,R226,R228)</f>
        <v>10500</v>
      </c>
    </row>
    <row r="221" spans="1:18" ht="15" customHeight="1" outlineLevel="1">
      <c r="A221" s="151"/>
      <c r="B221" s="58">
        <v>632</v>
      </c>
      <c r="C221" s="65" t="s">
        <v>42</v>
      </c>
      <c r="D221" s="60">
        <f>SUM(D222)</f>
        <v>0</v>
      </c>
      <c r="E221" s="297">
        <f>SUM(E222,E223)</f>
        <v>11760</v>
      </c>
      <c r="F221" s="297">
        <f>SUM(F222)</f>
        <v>8000</v>
      </c>
      <c r="G221" s="297">
        <v>10300</v>
      </c>
      <c r="H221" s="299">
        <f>SUM(H222,H223)</f>
        <v>10333.01</v>
      </c>
      <c r="I221" s="297">
        <f>SUM(I222)</f>
        <v>9000</v>
      </c>
      <c r="J221" s="297">
        <v>10594.52</v>
      </c>
      <c r="K221" s="297">
        <f>SUM(K222,K223)</f>
        <v>12605</v>
      </c>
      <c r="L221" s="297"/>
      <c r="M221" s="436">
        <f>SUM(M222,M223)</f>
        <v>8600</v>
      </c>
      <c r="N221" s="469">
        <f>SUM(N222)</f>
        <v>8500</v>
      </c>
      <c r="O221" s="502">
        <v>13130</v>
      </c>
      <c r="P221" s="487">
        <v>9300</v>
      </c>
      <c r="Q221" s="297">
        <v>10500</v>
      </c>
      <c r="R221" s="299">
        <v>9500</v>
      </c>
    </row>
    <row r="222" spans="1:18" ht="12" customHeight="1">
      <c r="A222" s="151"/>
      <c r="B222" s="62" t="s">
        <v>9</v>
      </c>
      <c r="C222" s="69" t="s">
        <v>137</v>
      </c>
      <c r="D222" s="99"/>
      <c r="E222" s="300">
        <v>11721</v>
      </c>
      <c r="F222" s="301">
        <v>8000</v>
      </c>
      <c r="G222" s="302">
        <v>10300</v>
      </c>
      <c r="H222" s="302">
        <v>10316.51</v>
      </c>
      <c r="I222" s="300">
        <v>9000</v>
      </c>
      <c r="J222" s="300">
        <v>9973.15</v>
      </c>
      <c r="K222" s="300">
        <v>12500</v>
      </c>
      <c r="L222" s="300"/>
      <c r="M222" s="437">
        <v>8500</v>
      </c>
      <c r="N222" s="470">
        <v>8500</v>
      </c>
      <c r="O222" s="503">
        <v>13000</v>
      </c>
      <c r="P222" s="317">
        <v>9300</v>
      </c>
      <c r="Q222" s="300">
        <v>10500</v>
      </c>
      <c r="R222" s="302">
        <v>9500</v>
      </c>
    </row>
    <row r="223" spans="1:18" ht="12" customHeight="1">
      <c r="A223" s="151"/>
      <c r="B223" s="64">
        <v>633006</v>
      </c>
      <c r="C223" s="139" t="s">
        <v>46</v>
      </c>
      <c r="D223" s="99"/>
      <c r="E223" s="300">
        <v>39</v>
      </c>
      <c r="F223" s="301"/>
      <c r="G223" s="301"/>
      <c r="H223" s="302">
        <v>16.5</v>
      </c>
      <c r="I223" s="300"/>
      <c r="J223" s="300">
        <v>621.37</v>
      </c>
      <c r="K223" s="300">
        <v>105</v>
      </c>
      <c r="L223" s="300"/>
      <c r="M223" s="437">
        <v>100</v>
      </c>
      <c r="N223" s="470"/>
      <c r="O223" s="503">
        <v>130</v>
      </c>
      <c r="P223" s="317">
        <v>0</v>
      </c>
      <c r="Q223" s="300">
        <v>200</v>
      </c>
      <c r="R223" s="302">
        <v>200</v>
      </c>
    </row>
    <row r="224" spans="1:18" ht="12" customHeight="1">
      <c r="A224" s="151"/>
      <c r="B224" s="141">
        <v>634</v>
      </c>
      <c r="C224" s="137" t="s">
        <v>5</v>
      </c>
      <c r="D224" s="99"/>
      <c r="E224" s="300"/>
      <c r="F224" s="301"/>
      <c r="G224" s="301"/>
      <c r="H224" s="302"/>
      <c r="I224" s="300"/>
      <c r="J224" s="300"/>
      <c r="K224" s="300"/>
      <c r="L224" s="300"/>
      <c r="M224" s="437"/>
      <c r="N224" s="470"/>
      <c r="O224" s="502">
        <v>82</v>
      </c>
      <c r="P224" s="317"/>
      <c r="Q224" s="300">
        <v>0</v>
      </c>
      <c r="R224" s="302"/>
    </row>
    <row r="225" spans="1:18" ht="12" customHeight="1">
      <c r="A225" s="151"/>
      <c r="B225" s="64">
        <v>634001</v>
      </c>
      <c r="C225" s="139" t="s">
        <v>328</v>
      </c>
      <c r="D225" s="99"/>
      <c r="E225" s="300"/>
      <c r="F225" s="301"/>
      <c r="G225" s="301"/>
      <c r="H225" s="302"/>
      <c r="I225" s="300"/>
      <c r="J225" s="300"/>
      <c r="K225" s="300"/>
      <c r="L225" s="300"/>
      <c r="M225" s="437"/>
      <c r="N225" s="470"/>
      <c r="O225" s="503">
        <v>82</v>
      </c>
      <c r="P225" s="317">
        <v>0</v>
      </c>
      <c r="Q225" s="300">
        <v>0</v>
      </c>
      <c r="R225" s="302"/>
    </row>
    <row r="226" spans="1:18" ht="12" customHeight="1" outlineLevel="1">
      <c r="A226" s="151"/>
      <c r="B226" s="58">
        <v>635</v>
      </c>
      <c r="C226" s="71" t="s">
        <v>138</v>
      </c>
      <c r="D226" s="60">
        <f>SUM(D227)</f>
        <v>0</v>
      </c>
      <c r="E226" s="297">
        <f>SUM(E227)</f>
        <v>1715</v>
      </c>
      <c r="F226" s="297">
        <f>SUM(F227)</f>
        <v>1700</v>
      </c>
      <c r="G226" s="297">
        <v>2800</v>
      </c>
      <c r="H226" s="299">
        <f>SUM(H227)</f>
        <v>2843</v>
      </c>
      <c r="I226" s="297">
        <f>SUM(I227)</f>
        <v>1700</v>
      </c>
      <c r="J226" s="297">
        <v>1047</v>
      </c>
      <c r="K226" s="297">
        <f>SUM(K227)</f>
        <v>1700</v>
      </c>
      <c r="L226" s="297"/>
      <c r="M226" s="436">
        <f>SUM(M227)</f>
        <v>500</v>
      </c>
      <c r="N226" s="469">
        <f>SUM(N227)</f>
        <v>1500</v>
      </c>
      <c r="O226" s="502">
        <v>0</v>
      </c>
      <c r="P226" s="487">
        <f>SUM(P227)</f>
        <v>1300</v>
      </c>
      <c r="Q226" s="297">
        <v>0</v>
      </c>
      <c r="R226" s="299"/>
    </row>
    <row r="227" spans="1:18" ht="12" customHeight="1" outlineLevel="1">
      <c r="A227" s="151"/>
      <c r="B227" s="138">
        <v>635004</v>
      </c>
      <c r="C227" s="139" t="s">
        <v>139</v>
      </c>
      <c r="D227" s="60"/>
      <c r="E227" s="300">
        <v>1715</v>
      </c>
      <c r="F227" s="297">
        <v>1700</v>
      </c>
      <c r="G227" s="302">
        <v>2800</v>
      </c>
      <c r="H227" s="302">
        <v>2843</v>
      </c>
      <c r="I227" s="300">
        <v>1700</v>
      </c>
      <c r="J227" s="300">
        <v>1047</v>
      </c>
      <c r="K227" s="300">
        <v>1700</v>
      </c>
      <c r="L227" s="300"/>
      <c r="M227" s="437">
        <v>500</v>
      </c>
      <c r="N227" s="470">
        <v>1500</v>
      </c>
      <c r="O227" s="503">
        <v>0</v>
      </c>
      <c r="P227" s="317">
        <v>1300</v>
      </c>
      <c r="Q227" s="300"/>
      <c r="R227" s="302"/>
    </row>
    <row r="228" spans="1:18" ht="15.75" customHeight="1" outlineLevel="1">
      <c r="A228" s="151"/>
      <c r="B228" s="58">
        <v>637</v>
      </c>
      <c r="C228" s="137" t="s">
        <v>20</v>
      </c>
      <c r="D228" s="60">
        <f>SUM(D231)</f>
        <v>0</v>
      </c>
      <c r="E228" s="297">
        <f>SUM(E231)</f>
        <v>0</v>
      </c>
      <c r="F228" s="297"/>
      <c r="G228" s="297">
        <v>800</v>
      </c>
      <c r="H228" s="299">
        <f>SUM(H229,H230,H231)</f>
        <v>800.37</v>
      </c>
      <c r="I228" s="297">
        <f>SUM(I231)</f>
        <v>2700</v>
      </c>
      <c r="J228" s="297">
        <v>776.85</v>
      </c>
      <c r="K228" s="297">
        <f>SUM(K229,K230,K231)</f>
        <v>0</v>
      </c>
      <c r="L228" s="297"/>
      <c r="M228" s="436">
        <v>500</v>
      </c>
      <c r="N228" s="469">
        <f>SUM(N231)</f>
        <v>0</v>
      </c>
      <c r="O228" s="502">
        <v>1000</v>
      </c>
      <c r="P228" s="487">
        <f>SUM(P231)</f>
        <v>0</v>
      </c>
      <c r="Q228" s="297">
        <v>1000</v>
      </c>
      <c r="R228" s="299">
        <v>1000</v>
      </c>
    </row>
    <row r="229" spans="1:18" ht="12" customHeight="1" outlineLevel="1">
      <c r="A229" s="151"/>
      <c r="B229" s="205">
        <v>637004</v>
      </c>
      <c r="C229" s="139" t="s">
        <v>175</v>
      </c>
      <c r="D229" s="134"/>
      <c r="E229" s="300"/>
      <c r="F229" s="300"/>
      <c r="G229" s="300">
        <v>600</v>
      </c>
      <c r="H229" s="302">
        <v>612</v>
      </c>
      <c r="I229" s="300"/>
      <c r="J229" s="300">
        <v>776.85</v>
      </c>
      <c r="K229" s="297"/>
      <c r="L229" s="297"/>
      <c r="M229" s="437">
        <v>500</v>
      </c>
      <c r="N229" s="469"/>
      <c r="O229" s="503">
        <v>1000</v>
      </c>
      <c r="P229" s="487"/>
      <c r="Q229" s="300">
        <v>1000</v>
      </c>
      <c r="R229" s="302">
        <v>1000</v>
      </c>
    </row>
    <row r="230" spans="1:18" ht="12" customHeight="1" outlineLevel="1">
      <c r="A230" s="151"/>
      <c r="B230" s="205">
        <v>637027</v>
      </c>
      <c r="C230" s="139" t="s">
        <v>191</v>
      </c>
      <c r="D230" s="134"/>
      <c r="E230" s="300"/>
      <c r="F230" s="300"/>
      <c r="G230" s="300">
        <v>200</v>
      </c>
      <c r="H230" s="302">
        <v>188.37</v>
      </c>
      <c r="I230" s="300"/>
      <c r="J230" s="300"/>
      <c r="K230" s="297"/>
      <c r="L230" s="297"/>
      <c r="M230" s="437">
        <v>0</v>
      </c>
      <c r="N230" s="469"/>
      <c r="O230" s="502">
        <v>0</v>
      </c>
      <c r="P230" s="487"/>
      <c r="Q230" s="297">
        <v>0</v>
      </c>
      <c r="R230" s="299"/>
    </row>
    <row r="231" spans="1:18" ht="12" customHeight="1" outlineLevel="1">
      <c r="A231" s="151"/>
      <c r="B231" s="72">
        <v>637005</v>
      </c>
      <c r="C231" s="139" t="s">
        <v>56</v>
      </c>
      <c r="D231" s="61"/>
      <c r="E231" s="300"/>
      <c r="F231" s="301"/>
      <c r="G231" s="301"/>
      <c r="H231" s="302"/>
      <c r="I231" s="300">
        <v>2700</v>
      </c>
      <c r="J231" s="300"/>
      <c r="K231" s="300"/>
      <c r="L231" s="300"/>
      <c r="M231" s="437">
        <v>0</v>
      </c>
      <c r="N231" s="470">
        <v>0</v>
      </c>
      <c r="O231" s="503">
        <v>0</v>
      </c>
      <c r="P231" s="317">
        <v>0</v>
      </c>
      <c r="Q231" s="300">
        <v>0</v>
      </c>
      <c r="R231" s="301">
        <v>0</v>
      </c>
    </row>
    <row r="232" spans="1:18" ht="15.75" customHeight="1" outlineLevel="1">
      <c r="A232" s="258"/>
      <c r="B232" s="149"/>
      <c r="C232" s="137"/>
      <c r="D232" s="61"/>
      <c r="E232" s="300"/>
      <c r="F232" s="301"/>
      <c r="G232" s="301"/>
      <c r="H232" s="302"/>
      <c r="I232" s="300"/>
      <c r="J232" s="300"/>
      <c r="K232" s="300"/>
      <c r="L232" s="300"/>
      <c r="M232" s="436"/>
      <c r="N232" s="470"/>
      <c r="O232" s="503">
        <v>0</v>
      </c>
      <c r="P232" s="317"/>
      <c r="Q232" s="300">
        <v>0</v>
      </c>
      <c r="R232" s="301">
        <v>0</v>
      </c>
    </row>
    <row r="233" spans="1:18" ht="12" customHeight="1" outlineLevel="1">
      <c r="A233" s="151"/>
      <c r="B233" s="75"/>
      <c r="C233" s="139"/>
      <c r="D233" s="61"/>
      <c r="E233" s="300"/>
      <c r="F233" s="301"/>
      <c r="G233" s="301"/>
      <c r="H233" s="302"/>
      <c r="I233" s="300"/>
      <c r="J233" s="300"/>
      <c r="K233" s="300"/>
      <c r="L233" s="300"/>
      <c r="M233" s="437"/>
      <c r="N233" s="470"/>
      <c r="O233" s="503">
        <v>0</v>
      </c>
      <c r="P233" s="317"/>
      <c r="Q233" s="300">
        <v>0</v>
      </c>
      <c r="R233" s="301">
        <v>0</v>
      </c>
    </row>
    <row r="234" spans="1:18" ht="12" customHeight="1" outlineLevel="1">
      <c r="A234" s="151"/>
      <c r="B234" s="72"/>
      <c r="C234" s="139"/>
      <c r="D234" s="61"/>
      <c r="E234" s="300"/>
      <c r="F234" s="301"/>
      <c r="G234" s="301"/>
      <c r="H234" s="302"/>
      <c r="I234" s="300"/>
      <c r="J234" s="300"/>
      <c r="K234" s="300"/>
      <c r="L234" s="300"/>
      <c r="M234" s="437"/>
      <c r="N234" s="470"/>
      <c r="O234" s="503">
        <v>0</v>
      </c>
      <c r="P234" s="317"/>
      <c r="Q234" s="300">
        <v>0</v>
      </c>
      <c r="R234" s="301">
        <v>0</v>
      </c>
    </row>
    <row r="235" spans="1:18" ht="12" customHeight="1">
      <c r="A235" s="229" t="s">
        <v>151</v>
      </c>
      <c r="B235" s="95"/>
      <c r="C235" s="81"/>
      <c r="D235" s="57">
        <f>SUM(D242)</f>
        <v>0</v>
      </c>
      <c r="E235" s="292">
        <f>SUM(E236)</f>
        <v>202</v>
      </c>
      <c r="F235" s="292">
        <f>SUM(F242)</f>
        <v>8453</v>
      </c>
      <c r="G235" s="292">
        <v>650</v>
      </c>
      <c r="H235" s="293">
        <f>SUM(H238,H240,H241,H242)</f>
        <v>202.94</v>
      </c>
      <c r="I235" s="292">
        <f>SUM(I242)</f>
        <v>5000</v>
      </c>
      <c r="J235" s="292">
        <v>342.48</v>
      </c>
      <c r="K235" s="292">
        <f>SUM(K239,K242)</f>
        <v>5200</v>
      </c>
      <c r="L235" s="292"/>
      <c r="M235" s="441">
        <f>SUM(M239,M242)</f>
        <v>2450</v>
      </c>
      <c r="N235" s="467">
        <f>SUM(N242)</f>
        <v>0</v>
      </c>
      <c r="O235" s="500">
        <v>127</v>
      </c>
      <c r="P235" s="519">
        <v>0</v>
      </c>
      <c r="Q235" s="292">
        <v>0</v>
      </c>
      <c r="R235" s="293">
        <f>SUM(R242)</f>
        <v>100</v>
      </c>
    </row>
    <row r="236" spans="1:18" ht="12" customHeight="1" outlineLevel="1">
      <c r="A236" s="151"/>
      <c r="B236" s="66">
        <v>630</v>
      </c>
      <c r="C236" s="137" t="s">
        <v>233</v>
      </c>
      <c r="D236" s="60"/>
      <c r="E236" s="297">
        <f>SUM(E237,E238)</f>
        <v>202</v>
      </c>
      <c r="F236" s="297"/>
      <c r="G236" s="298"/>
      <c r="H236" s="299"/>
      <c r="I236" s="297"/>
      <c r="J236" s="297">
        <v>342.48</v>
      </c>
      <c r="K236" s="297"/>
      <c r="L236" s="297"/>
      <c r="M236" s="436">
        <v>0</v>
      </c>
      <c r="N236" s="469"/>
      <c r="O236" s="502">
        <v>0</v>
      </c>
      <c r="P236" s="488"/>
      <c r="Q236" s="297"/>
      <c r="R236" s="298"/>
    </row>
    <row r="237" spans="1:18" ht="12" customHeight="1" outlineLevel="1">
      <c r="A237" s="151"/>
      <c r="B237" s="183">
        <v>632001</v>
      </c>
      <c r="C237" s="139" t="s">
        <v>42</v>
      </c>
      <c r="D237" s="60"/>
      <c r="E237" s="300">
        <v>63</v>
      </c>
      <c r="F237" s="297"/>
      <c r="G237" s="298"/>
      <c r="H237" s="299"/>
      <c r="I237" s="297"/>
      <c r="J237" s="297"/>
      <c r="K237" s="297"/>
      <c r="L237" s="297"/>
      <c r="M237" s="436"/>
      <c r="N237" s="469"/>
      <c r="O237" s="502"/>
      <c r="P237" s="488"/>
      <c r="Q237" s="297">
        <v>0</v>
      </c>
      <c r="R237" s="298"/>
    </row>
    <row r="238" spans="1:18" ht="12" customHeight="1" outlineLevel="1">
      <c r="A238" s="151"/>
      <c r="B238" s="138">
        <v>632002</v>
      </c>
      <c r="C238" s="139" t="s">
        <v>192</v>
      </c>
      <c r="D238" s="60"/>
      <c r="E238" s="300">
        <v>139</v>
      </c>
      <c r="F238" s="297"/>
      <c r="G238" s="299">
        <v>200</v>
      </c>
      <c r="H238" s="302">
        <v>202.94</v>
      </c>
      <c r="I238" s="297"/>
      <c r="J238" s="300">
        <v>17.48</v>
      </c>
      <c r="K238" s="297"/>
      <c r="L238" s="297"/>
      <c r="M238" s="436">
        <v>0</v>
      </c>
      <c r="N238" s="469"/>
      <c r="O238" s="502"/>
      <c r="P238" s="488"/>
      <c r="Q238" s="297">
        <v>0</v>
      </c>
      <c r="R238" s="298"/>
    </row>
    <row r="239" spans="1:18" ht="15.75" customHeight="1" outlineLevel="1">
      <c r="A239" s="151"/>
      <c r="B239" s="149">
        <v>633</v>
      </c>
      <c r="C239" s="137" t="s">
        <v>61</v>
      </c>
      <c r="D239" s="60"/>
      <c r="E239" s="300"/>
      <c r="F239" s="297"/>
      <c r="G239" s="299"/>
      <c r="H239" s="299"/>
      <c r="I239" s="297"/>
      <c r="J239" s="297">
        <v>0</v>
      </c>
      <c r="K239" s="297">
        <f>SUM(K240,K241)</f>
        <v>200</v>
      </c>
      <c r="L239" s="297"/>
      <c r="M239" s="436">
        <f>SUM(M240,M241)</f>
        <v>100</v>
      </c>
      <c r="N239" s="469"/>
      <c r="O239" s="502">
        <v>115</v>
      </c>
      <c r="P239" s="488"/>
      <c r="Q239" s="297">
        <v>0</v>
      </c>
      <c r="R239" s="298"/>
    </row>
    <row r="240" spans="1:18" ht="12" customHeight="1" outlineLevel="1">
      <c r="A240" s="151"/>
      <c r="B240" s="138">
        <v>633006</v>
      </c>
      <c r="C240" s="139" t="s">
        <v>46</v>
      </c>
      <c r="D240" s="60"/>
      <c r="E240" s="297"/>
      <c r="F240" s="297"/>
      <c r="G240" s="299">
        <v>250</v>
      </c>
      <c r="H240" s="299"/>
      <c r="I240" s="297"/>
      <c r="J240" s="297"/>
      <c r="K240" s="297"/>
      <c r="L240" s="297"/>
      <c r="M240" s="437">
        <v>100</v>
      </c>
      <c r="N240" s="469"/>
      <c r="O240" s="503">
        <v>115</v>
      </c>
      <c r="P240" s="518"/>
      <c r="Q240" s="300">
        <v>0</v>
      </c>
      <c r="R240" s="298"/>
    </row>
    <row r="241" spans="1:18" ht="12" customHeight="1" outlineLevel="1">
      <c r="A241" s="151"/>
      <c r="B241" s="138">
        <v>635004</v>
      </c>
      <c r="C241" s="139" t="s">
        <v>190</v>
      </c>
      <c r="D241" s="60"/>
      <c r="E241" s="297"/>
      <c r="F241" s="297"/>
      <c r="G241" s="299">
        <v>200</v>
      </c>
      <c r="H241" s="299"/>
      <c r="I241" s="297"/>
      <c r="J241" s="297"/>
      <c r="K241" s="300">
        <v>200</v>
      </c>
      <c r="L241" s="297"/>
      <c r="M241" s="436">
        <v>0</v>
      </c>
      <c r="N241" s="469"/>
      <c r="O241" s="502"/>
      <c r="P241" s="488"/>
      <c r="Q241" s="297">
        <v>0</v>
      </c>
      <c r="R241" s="298"/>
    </row>
    <row r="242" spans="1:18" ht="15.75" customHeight="1" outlineLevel="1">
      <c r="A242" s="151"/>
      <c r="B242" s="66">
        <v>637</v>
      </c>
      <c r="C242" s="137" t="s">
        <v>20</v>
      </c>
      <c r="D242" s="60">
        <f>SUM(D243)</f>
        <v>0</v>
      </c>
      <c r="E242" s="297">
        <f>SUM(E243)</f>
        <v>0</v>
      </c>
      <c r="F242" s="297">
        <v>8453</v>
      </c>
      <c r="G242" s="297"/>
      <c r="H242" s="299"/>
      <c r="I242" s="297">
        <f>SUM(I243)</f>
        <v>5000</v>
      </c>
      <c r="J242" s="297">
        <v>325</v>
      </c>
      <c r="K242" s="297">
        <f>SUM(K243)</f>
        <v>5000</v>
      </c>
      <c r="L242" s="297"/>
      <c r="M242" s="436">
        <f>SUM(M243)</f>
        <v>2350</v>
      </c>
      <c r="N242" s="469">
        <f>SUM(N243)</f>
        <v>0</v>
      </c>
      <c r="O242" s="502">
        <v>12</v>
      </c>
      <c r="P242" s="488"/>
      <c r="Q242" s="297">
        <v>0</v>
      </c>
      <c r="R242" s="299">
        <v>100</v>
      </c>
    </row>
    <row r="243" spans="1:18" ht="12" customHeight="1">
      <c r="A243" s="151"/>
      <c r="B243" s="74">
        <v>637004</v>
      </c>
      <c r="C243" s="82" t="s">
        <v>175</v>
      </c>
      <c r="D243" s="61"/>
      <c r="E243" s="317"/>
      <c r="F243" s="301">
        <v>8453</v>
      </c>
      <c r="G243" s="301"/>
      <c r="H243" s="302"/>
      <c r="I243" s="307">
        <v>5000</v>
      </c>
      <c r="J243" s="307">
        <v>325</v>
      </c>
      <c r="K243" s="307">
        <v>5000</v>
      </c>
      <c r="L243" s="307"/>
      <c r="M243" s="440">
        <v>2350</v>
      </c>
      <c r="N243" s="470">
        <v>0</v>
      </c>
      <c r="O243" s="503">
        <v>12</v>
      </c>
      <c r="P243" s="518"/>
      <c r="Q243" s="300">
        <v>0</v>
      </c>
      <c r="R243" s="302">
        <v>100</v>
      </c>
    </row>
    <row r="244" spans="1:18" ht="12" customHeight="1">
      <c r="A244" s="229" t="s">
        <v>144</v>
      </c>
      <c r="B244" s="95"/>
      <c r="C244" s="56"/>
      <c r="D244" s="57">
        <f>SUM(D247)</f>
        <v>0</v>
      </c>
      <c r="E244" s="292">
        <f>SUM(E245,E247,E249,E251,E255)</f>
        <v>1803</v>
      </c>
      <c r="F244" s="292">
        <f>SUM(F247)</f>
        <v>0</v>
      </c>
      <c r="G244" s="292">
        <v>360</v>
      </c>
      <c r="H244" s="293">
        <f>SUM(H247,H249)</f>
        <v>432.91</v>
      </c>
      <c r="I244" s="292">
        <f>SUM(I247)</f>
        <v>4960</v>
      </c>
      <c r="J244" s="292">
        <f>SUM(J245,J247,J249,J251,J255)</f>
        <v>1689.62</v>
      </c>
      <c r="K244" s="292">
        <f>SUM(K245,K247,K249,K251,K255)</f>
        <v>2170</v>
      </c>
      <c r="L244" s="292"/>
      <c r="M244" s="441">
        <f>SUM(M245,M247,M249,M251,M255)</f>
        <v>800</v>
      </c>
      <c r="N244" s="467">
        <f>SUM(N247)</f>
        <v>0</v>
      </c>
      <c r="O244" s="500">
        <v>5310</v>
      </c>
      <c r="P244" s="486">
        <f>SUM(P245,P247,P249,P251,P253,P255)</f>
        <v>1370</v>
      </c>
      <c r="Q244" s="292">
        <f>SUM(Q245,Q247,Q249,Q251,Q253,Q255)</f>
        <v>1050</v>
      </c>
      <c r="R244" s="293">
        <f>SUM(R247,R249,R251,R253,R255)</f>
        <v>1050</v>
      </c>
    </row>
    <row r="245" spans="1:18" ht="15.75" customHeight="1">
      <c r="A245" s="210"/>
      <c r="B245" s="117">
        <v>610</v>
      </c>
      <c r="C245" s="154" t="s">
        <v>344</v>
      </c>
      <c r="D245" s="57"/>
      <c r="E245" s="294">
        <f>SUM(E246)</f>
        <v>1008</v>
      </c>
      <c r="F245" s="292"/>
      <c r="G245" s="292"/>
      <c r="H245" s="295"/>
      <c r="I245" s="294"/>
      <c r="J245" s="294">
        <v>0</v>
      </c>
      <c r="K245" s="294">
        <f>SUM(K246)</f>
        <v>300</v>
      </c>
      <c r="L245" s="294"/>
      <c r="M245" s="439">
        <v>0</v>
      </c>
      <c r="N245" s="468"/>
      <c r="O245" s="501">
        <v>0</v>
      </c>
      <c r="P245" s="319"/>
      <c r="Q245" s="294">
        <v>0</v>
      </c>
      <c r="R245" s="295">
        <v>0</v>
      </c>
    </row>
    <row r="246" spans="1:18" ht="12" customHeight="1">
      <c r="A246" s="210"/>
      <c r="B246" s="183">
        <v>611</v>
      </c>
      <c r="C246" s="254" t="s">
        <v>235</v>
      </c>
      <c r="D246" s="116"/>
      <c r="E246" s="307">
        <v>1008</v>
      </c>
      <c r="F246" s="294"/>
      <c r="G246" s="294"/>
      <c r="H246" s="295"/>
      <c r="I246" s="294"/>
      <c r="J246" s="294">
        <v>0</v>
      </c>
      <c r="K246" s="307">
        <v>300</v>
      </c>
      <c r="L246" s="294"/>
      <c r="M246" s="439">
        <v>0</v>
      </c>
      <c r="N246" s="468"/>
      <c r="O246" s="501">
        <v>0</v>
      </c>
      <c r="P246" s="319"/>
      <c r="Q246" s="294">
        <v>0</v>
      </c>
      <c r="R246" s="295">
        <v>0</v>
      </c>
    </row>
    <row r="247" spans="1:18" ht="15.75" customHeight="1">
      <c r="A247" s="210"/>
      <c r="B247" s="117">
        <v>632</v>
      </c>
      <c r="C247" s="154" t="s">
        <v>42</v>
      </c>
      <c r="D247" s="116"/>
      <c r="E247" s="294">
        <f>SUM(E248)</f>
        <v>316</v>
      </c>
      <c r="F247" s="294">
        <f>SUM(F258)</f>
        <v>0</v>
      </c>
      <c r="G247" s="294">
        <v>360</v>
      </c>
      <c r="H247" s="295">
        <v>361.29</v>
      </c>
      <c r="I247" s="294">
        <f>SUM(I258)</f>
        <v>4960</v>
      </c>
      <c r="J247" s="294">
        <v>189.72</v>
      </c>
      <c r="K247" s="294">
        <f>SUM(K248)</f>
        <v>250</v>
      </c>
      <c r="L247" s="294"/>
      <c r="M247" s="439">
        <f>SUM(M248)</f>
        <v>200</v>
      </c>
      <c r="N247" s="468">
        <f>SUM(N258)</f>
        <v>0</v>
      </c>
      <c r="O247" s="501">
        <v>600</v>
      </c>
      <c r="P247" s="319">
        <v>420</v>
      </c>
      <c r="Q247" s="294">
        <v>400</v>
      </c>
      <c r="R247" s="295">
        <v>350</v>
      </c>
    </row>
    <row r="248" spans="1:18" ht="12" customHeight="1">
      <c r="A248" s="210"/>
      <c r="B248" s="183">
        <v>632001</v>
      </c>
      <c r="C248" s="184" t="s">
        <v>193</v>
      </c>
      <c r="D248" s="185"/>
      <c r="E248" s="318">
        <v>316</v>
      </c>
      <c r="F248" s="307">
        <v>0</v>
      </c>
      <c r="G248" s="307">
        <v>360</v>
      </c>
      <c r="H248" s="309">
        <v>361.29</v>
      </c>
      <c r="I248" s="307"/>
      <c r="J248" s="307">
        <v>189.72</v>
      </c>
      <c r="K248" s="307">
        <v>250</v>
      </c>
      <c r="L248" s="307"/>
      <c r="M248" s="440">
        <v>200</v>
      </c>
      <c r="N248" s="468"/>
      <c r="O248" s="506">
        <v>600</v>
      </c>
      <c r="P248" s="318">
        <v>420</v>
      </c>
      <c r="Q248" s="307">
        <v>400</v>
      </c>
      <c r="R248" s="309">
        <v>350</v>
      </c>
    </row>
    <row r="249" spans="1:18" ht="15.75" customHeight="1">
      <c r="A249" s="210"/>
      <c r="B249" s="152">
        <v>633</v>
      </c>
      <c r="C249" s="215" t="s">
        <v>61</v>
      </c>
      <c r="D249" s="185"/>
      <c r="E249" s="319">
        <f>SUM(E250)</f>
        <v>37</v>
      </c>
      <c r="F249" s="307"/>
      <c r="G249" s="307"/>
      <c r="H249" s="295">
        <v>71.62</v>
      </c>
      <c r="I249" s="307"/>
      <c r="J249" s="294">
        <v>1037.32</v>
      </c>
      <c r="K249" s="294">
        <f>SUM(K250)</f>
        <v>1200</v>
      </c>
      <c r="L249" s="307"/>
      <c r="M249" s="439">
        <f>SUM(M250)</f>
        <v>400</v>
      </c>
      <c r="N249" s="468"/>
      <c r="O249" s="501">
        <v>14</v>
      </c>
      <c r="P249" s="319">
        <v>200</v>
      </c>
      <c r="Q249" s="294">
        <v>100</v>
      </c>
      <c r="R249" s="295">
        <v>200</v>
      </c>
    </row>
    <row r="250" spans="1:18" ht="12" customHeight="1">
      <c r="A250" s="210"/>
      <c r="B250" s="183">
        <v>633006</v>
      </c>
      <c r="C250" s="254" t="s">
        <v>46</v>
      </c>
      <c r="D250" s="116"/>
      <c r="E250" s="318">
        <v>37</v>
      </c>
      <c r="F250" s="294"/>
      <c r="G250" s="294"/>
      <c r="H250" s="309">
        <v>71.62</v>
      </c>
      <c r="I250" s="294"/>
      <c r="J250" s="307">
        <v>1037.32</v>
      </c>
      <c r="K250" s="307">
        <v>1200</v>
      </c>
      <c r="L250" s="294"/>
      <c r="M250" s="440">
        <v>400</v>
      </c>
      <c r="N250" s="468"/>
      <c r="O250" s="506">
        <v>14</v>
      </c>
      <c r="P250" s="318">
        <v>200</v>
      </c>
      <c r="Q250" s="307">
        <v>100</v>
      </c>
      <c r="R250" s="309">
        <v>200</v>
      </c>
    </row>
    <row r="251" spans="1:18" ht="15.75" customHeight="1">
      <c r="A251" s="253"/>
      <c r="B251" s="152">
        <v>634</v>
      </c>
      <c r="C251" s="215" t="s">
        <v>5</v>
      </c>
      <c r="D251" s="116"/>
      <c r="E251" s="319">
        <f>SUM(E252)</f>
        <v>367</v>
      </c>
      <c r="F251" s="294"/>
      <c r="G251" s="294"/>
      <c r="H251" s="309"/>
      <c r="I251" s="294"/>
      <c r="J251" s="294">
        <v>0</v>
      </c>
      <c r="K251" s="294">
        <f>SUM(K252)</f>
        <v>350</v>
      </c>
      <c r="L251" s="294"/>
      <c r="M251" s="439">
        <f>SUM(M252)</f>
        <v>200</v>
      </c>
      <c r="N251" s="468"/>
      <c r="O251" s="501">
        <v>0</v>
      </c>
      <c r="P251" s="319">
        <v>200</v>
      </c>
      <c r="Q251" s="294">
        <v>0</v>
      </c>
      <c r="R251" s="295">
        <v>200</v>
      </c>
    </row>
    <row r="252" spans="1:18" ht="12" customHeight="1">
      <c r="A252" s="210"/>
      <c r="B252" s="255">
        <v>634004</v>
      </c>
      <c r="C252" s="254" t="s">
        <v>175</v>
      </c>
      <c r="D252" s="116"/>
      <c r="E252" s="319">
        <v>367</v>
      </c>
      <c r="F252" s="294"/>
      <c r="G252" s="294"/>
      <c r="H252" s="309"/>
      <c r="I252" s="294"/>
      <c r="J252" s="294">
        <v>0</v>
      </c>
      <c r="K252" s="307">
        <v>350</v>
      </c>
      <c r="L252" s="294"/>
      <c r="M252" s="439">
        <v>200</v>
      </c>
      <c r="N252" s="468"/>
      <c r="O252" s="501">
        <v>0</v>
      </c>
      <c r="P252" s="318">
        <v>200</v>
      </c>
      <c r="Q252" s="294">
        <v>0</v>
      </c>
      <c r="R252" s="309">
        <v>200</v>
      </c>
    </row>
    <row r="253" spans="1:18" ht="12" customHeight="1">
      <c r="A253" s="210"/>
      <c r="B253" s="256">
        <v>635</v>
      </c>
      <c r="C253" s="215" t="s">
        <v>329</v>
      </c>
      <c r="D253" s="276"/>
      <c r="E253" s="319"/>
      <c r="F253" s="294"/>
      <c r="G253" s="294"/>
      <c r="H253" s="309"/>
      <c r="I253" s="294"/>
      <c r="J253" s="294">
        <v>0</v>
      </c>
      <c r="K253" s="307"/>
      <c r="L253" s="294"/>
      <c r="M253" s="439"/>
      <c r="N253" s="468"/>
      <c r="O253" s="501">
        <v>1020</v>
      </c>
      <c r="P253" s="319">
        <v>200</v>
      </c>
      <c r="Q253" s="294">
        <v>200</v>
      </c>
      <c r="R253" s="295">
        <v>100</v>
      </c>
    </row>
    <row r="254" spans="1:18" ht="12" customHeight="1">
      <c r="A254" s="210"/>
      <c r="B254" s="255">
        <v>635006</v>
      </c>
      <c r="C254" s="254" t="s">
        <v>341</v>
      </c>
      <c r="D254" s="276"/>
      <c r="E254" s="319"/>
      <c r="F254" s="294"/>
      <c r="G254" s="294"/>
      <c r="H254" s="309"/>
      <c r="I254" s="294"/>
      <c r="J254" s="294">
        <v>0</v>
      </c>
      <c r="K254" s="307"/>
      <c r="L254" s="294"/>
      <c r="M254" s="439"/>
      <c r="N254" s="468"/>
      <c r="O254" s="506">
        <v>1020</v>
      </c>
      <c r="P254" s="318">
        <v>200</v>
      </c>
      <c r="Q254" s="307">
        <v>200</v>
      </c>
      <c r="R254" s="309">
        <v>100</v>
      </c>
    </row>
    <row r="255" spans="1:18" ht="15.75" customHeight="1">
      <c r="A255" s="210"/>
      <c r="B255" s="256">
        <v>637</v>
      </c>
      <c r="C255" s="215" t="s">
        <v>20</v>
      </c>
      <c r="D255" s="116"/>
      <c r="E255" s="319">
        <f>SUM(E258,E261)</f>
        <v>75</v>
      </c>
      <c r="F255" s="294"/>
      <c r="G255" s="294"/>
      <c r="H255" s="309"/>
      <c r="I255" s="294"/>
      <c r="J255" s="294">
        <v>462.58</v>
      </c>
      <c r="K255" s="294">
        <f>SUM(K258,K261)</f>
        <v>70</v>
      </c>
      <c r="L255" s="294"/>
      <c r="M255" s="439">
        <f>SUM(M258,M261)</f>
        <v>0</v>
      </c>
      <c r="N255" s="468"/>
      <c r="O255" s="501">
        <v>170</v>
      </c>
      <c r="P255" s="319">
        <v>350</v>
      </c>
      <c r="Q255" s="294">
        <v>350</v>
      </c>
      <c r="R255" s="295">
        <v>200</v>
      </c>
    </row>
    <row r="256" spans="1:18" ht="15.75" customHeight="1">
      <c r="A256" s="210"/>
      <c r="B256" s="255">
        <v>637002</v>
      </c>
      <c r="C256" s="254" t="s">
        <v>128</v>
      </c>
      <c r="D256" s="276"/>
      <c r="E256" s="319"/>
      <c r="F256" s="294"/>
      <c r="G256" s="294"/>
      <c r="H256" s="309"/>
      <c r="I256" s="294"/>
      <c r="J256" s="294">
        <v>0</v>
      </c>
      <c r="K256" s="294"/>
      <c r="L256" s="294"/>
      <c r="M256" s="439"/>
      <c r="N256" s="468"/>
      <c r="O256" s="506">
        <v>170</v>
      </c>
      <c r="P256" s="318">
        <v>150</v>
      </c>
      <c r="Q256" s="307">
        <v>150</v>
      </c>
      <c r="R256" s="309">
        <v>100</v>
      </c>
    </row>
    <row r="257" spans="1:18" ht="15.75" customHeight="1">
      <c r="A257" s="210"/>
      <c r="B257" s="255">
        <v>637004</v>
      </c>
      <c r="C257" s="254" t="s">
        <v>175</v>
      </c>
      <c r="D257" s="276"/>
      <c r="E257" s="319"/>
      <c r="F257" s="294"/>
      <c r="G257" s="294"/>
      <c r="H257" s="309"/>
      <c r="I257" s="294"/>
      <c r="J257" s="307">
        <v>337.85</v>
      </c>
      <c r="K257" s="294"/>
      <c r="L257" s="294"/>
      <c r="M257" s="439"/>
      <c r="N257" s="468"/>
      <c r="O257" s="501">
        <v>0</v>
      </c>
      <c r="P257" s="318">
        <v>200</v>
      </c>
      <c r="Q257" s="307">
        <v>200</v>
      </c>
      <c r="R257" s="309">
        <v>100</v>
      </c>
    </row>
    <row r="258" spans="1:18" ht="12" customHeight="1" outlineLevel="1">
      <c r="A258" s="151"/>
      <c r="B258" s="138">
        <v>637005</v>
      </c>
      <c r="C258" s="63" t="s">
        <v>56</v>
      </c>
      <c r="D258" s="61">
        <v>70</v>
      </c>
      <c r="E258" s="317"/>
      <c r="F258" s="300"/>
      <c r="G258" s="301"/>
      <c r="H258" s="302"/>
      <c r="I258" s="307">
        <v>4960</v>
      </c>
      <c r="J258" s="307">
        <v>0</v>
      </c>
      <c r="K258" s="307">
        <v>0</v>
      </c>
      <c r="L258" s="307"/>
      <c r="M258" s="440">
        <v>0</v>
      </c>
      <c r="N258" s="470">
        <v>0</v>
      </c>
      <c r="O258" s="503">
        <v>0</v>
      </c>
      <c r="P258" s="317">
        <v>0</v>
      </c>
      <c r="Q258" s="300">
        <v>0</v>
      </c>
      <c r="R258" s="302">
        <v>0</v>
      </c>
    </row>
    <row r="259" spans="1:18" ht="12" customHeight="1" outlineLevel="1">
      <c r="A259" s="151"/>
      <c r="B259" s="138"/>
      <c r="C259" s="63"/>
      <c r="D259" s="61"/>
      <c r="E259" s="317"/>
      <c r="F259" s="300"/>
      <c r="G259" s="301"/>
      <c r="H259" s="302"/>
      <c r="I259" s="307"/>
      <c r="J259" s="307">
        <v>0</v>
      </c>
      <c r="K259" s="307"/>
      <c r="L259" s="307"/>
      <c r="M259" s="440"/>
      <c r="N259" s="470"/>
      <c r="O259" s="503">
        <v>0</v>
      </c>
      <c r="P259" s="317"/>
      <c r="Q259" s="300">
        <v>0</v>
      </c>
      <c r="R259" s="302"/>
    </row>
    <row r="260" spans="1:18" ht="12" customHeight="1" outlineLevel="1">
      <c r="A260" s="151"/>
      <c r="B260" s="138"/>
      <c r="C260" s="63"/>
      <c r="D260" s="61"/>
      <c r="E260" s="317"/>
      <c r="F260" s="300"/>
      <c r="G260" s="301"/>
      <c r="H260" s="302"/>
      <c r="I260" s="307"/>
      <c r="J260" s="307">
        <v>0</v>
      </c>
      <c r="K260" s="307"/>
      <c r="L260" s="307"/>
      <c r="M260" s="440"/>
      <c r="N260" s="470"/>
      <c r="O260" s="503">
        <v>0</v>
      </c>
      <c r="P260" s="317">
        <v>0</v>
      </c>
      <c r="Q260" s="300">
        <v>0</v>
      </c>
      <c r="R260" s="302"/>
    </row>
    <row r="261" spans="1:18" ht="12" customHeight="1" outlineLevel="1">
      <c r="A261" s="151"/>
      <c r="B261" s="135">
        <v>637027</v>
      </c>
      <c r="C261" s="63" t="s">
        <v>236</v>
      </c>
      <c r="D261" s="61"/>
      <c r="E261" s="317">
        <v>75</v>
      </c>
      <c r="F261" s="300"/>
      <c r="G261" s="301"/>
      <c r="H261" s="302"/>
      <c r="I261" s="307"/>
      <c r="J261" s="307">
        <v>124.73</v>
      </c>
      <c r="K261" s="307">
        <v>70</v>
      </c>
      <c r="L261" s="307"/>
      <c r="M261" s="440">
        <v>0</v>
      </c>
      <c r="N261" s="470"/>
      <c r="O261" s="503">
        <v>0</v>
      </c>
      <c r="P261" s="317">
        <v>0</v>
      </c>
      <c r="Q261" s="300">
        <v>0</v>
      </c>
      <c r="R261" s="302"/>
    </row>
    <row r="262" spans="1:18" ht="12" customHeight="1" outlineLevel="1">
      <c r="A262" s="151" t="s">
        <v>208</v>
      </c>
      <c r="B262" s="135"/>
      <c r="C262" s="63"/>
      <c r="D262" s="61"/>
      <c r="E262" s="317"/>
      <c r="F262" s="300"/>
      <c r="G262" s="301"/>
      <c r="H262" s="302"/>
      <c r="I262" s="307"/>
      <c r="J262" s="307">
        <v>0</v>
      </c>
      <c r="K262" s="307"/>
      <c r="L262" s="307"/>
      <c r="M262" s="440"/>
      <c r="N262" s="470"/>
      <c r="O262" s="502">
        <v>3506</v>
      </c>
      <c r="P262" s="317">
        <v>0</v>
      </c>
      <c r="Q262" s="300">
        <v>0</v>
      </c>
      <c r="R262" s="302"/>
    </row>
    <row r="263" spans="1:18" ht="12" customHeight="1" outlineLevel="1">
      <c r="A263" s="151"/>
      <c r="B263" s="135">
        <v>635006</v>
      </c>
      <c r="C263" s="63" t="s">
        <v>322</v>
      </c>
      <c r="D263" s="61"/>
      <c r="E263" s="317"/>
      <c r="F263" s="300"/>
      <c r="G263" s="301"/>
      <c r="H263" s="302"/>
      <c r="I263" s="307"/>
      <c r="J263" s="307">
        <v>0</v>
      </c>
      <c r="K263" s="307"/>
      <c r="L263" s="307"/>
      <c r="M263" s="440"/>
      <c r="N263" s="470"/>
      <c r="O263" s="503">
        <v>3306</v>
      </c>
      <c r="P263" s="317">
        <v>0</v>
      </c>
      <c r="Q263" s="300">
        <v>0</v>
      </c>
      <c r="R263" s="302"/>
    </row>
    <row r="264" spans="1:18" ht="12" customHeight="1" outlineLevel="1">
      <c r="A264" s="151"/>
      <c r="B264" s="135">
        <v>637002</v>
      </c>
      <c r="C264" s="63" t="s">
        <v>128</v>
      </c>
      <c r="D264" s="61"/>
      <c r="E264" s="317"/>
      <c r="F264" s="300"/>
      <c r="G264" s="301"/>
      <c r="H264" s="302"/>
      <c r="I264" s="307"/>
      <c r="J264" s="307">
        <v>0</v>
      </c>
      <c r="K264" s="307"/>
      <c r="L264" s="307"/>
      <c r="M264" s="440"/>
      <c r="N264" s="470"/>
      <c r="O264" s="503">
        <v>200</v>
      </c>
      <c r="P264" s="317">
        <v>0</v>
      </c>
      <c r="Q264" s="300">
        <v>0</v>
      </c>
      <c r="R264" s="302"/>
    </row>
    <row r="265" spans="1:22" ht="12" customHeight="1" outlineLevel="1">
      <c r="A265" s="459" t="s">
        <v>330</v>
      </c>
      <c r="B265" s="460"/>
      <c r="C265" s="461"/>
      <c r="D265" s="462"/>
      <c r="E265" s="463"/>
      <c r="F265" s="464"/>
      <c r="G265" s="464"/>
      <c r="H265" s="464">
        <v>0</v>
      </c>
      <c r="I265" s="464"/>
      <c r="J265" s="464">
        <v>0</v>
      </c>
      <c r="K265" s="464"/>
      <c r="L265" s="464"/>
      <c r="M265" s="465"/>
      <c r="N265" s="476"/>
      <c r="O265" s="504">
        <v>1200</v>
      </c>
      <c r="P265" s="463">
        <v>3000</v>
      </c>
      <c r="Q265" s="306">
        <v>1000</v>
      </c>
      <c r="R265" s="464">
        <v>1000</v>
      </c>
      <c r="S265" s="531"/>
      <c r="T265" s="531"/>
      <c r="U265" s="213"/>
      <c r="V265" s="213"/>
    </row>
    <row r="266" spans="1:18" ht="12" customHeight="1" outlineLevel="1">
      <c r="A266" s="151"/>
      <c r="B266" s="135">
        <v>632</v>
      </c>
      <c r="C266" s="63" t="s">
        <v>42</v>
      </c>
      <c r="D266" s="61"/>
      <c r="E266" s="317"/>
      <c r="F266" s="300"/>
      <c r="G266" s="301"/>
      <c r="H266" s="302">
        <v>0</v>
      </c>
      <c r="I266" s="307"/>
      <c r="J266" s="307">
        <v>0</v>
      </c>
      <c r="K266" s="307"/>
      <c r="L266" s="307"/>
      <c r="M266" s="440"/>
      <c r="N266" s="470"/>
      <c r="O266" s="503"/>
      <c r="P266" s="317"/>
      <c r="Q266" s="300"/>
      <c r="R266" s="301"/>
    </row>
    <row r="267" spans="1:18" ht="12" customHeight="1" outlineLevel="1">
      <c r="A267" s="151"/>
      <c r="B267" s="135">
        <v>632001</v>
      </c>
      <c r="C267" s="63" t="s">
        <v>42</v>
      </c>
      <c r="D267" s="61"/>
      <c r="E267" s="317"/>
      <c r="F267" s="300"/>
      <c r="G267" s="301"/>
      <c r="H267" s="302">
        <v>0</v>
      </c>
      <c r="I267" s="307"/>
      <c r="J267" s="307">
        <v>0</v>
      </c>
      <c r="K267" s="307"/>
      <c r="L267" s="307"/>
      <c r="M267" s="440"/>
      <c r="N267" s="470"/>
      <c r="O267" s="503">
        <v>1200</v>
      </c>
      <c r="P267" s="317">
        <v>1000</v>
      </c>
      <c r="Q267" s="300">
        <v>1000</v>
      </c>
      <c r="R267" s="302">
        <v>1000</v>
      </c>
    </row>
    <row r="268" spans="1:18" ht="12" customHeight="1" outlineLevel="1">
      <c r="A268" s="151"/>
      <c r="B268" s="135">
        <v>635006</v>
      </c>
      <c r="C268" s="63" t="s">
        <v>352</v>
      </c>
      <c r="D268" s="61"/>
      <c r="E268" s="317"/>
      <c r="F268" s="300"/>
      <c r="G268" s="301"/>
      <c r="H268" s="302"/>
      <c r="I268" s="307"/>
      <c r="J268" s="307"/>
      <c r="K268" s="307"/>
      <c r="L268" s="307"/>
      <c r="M268" s="440"/>
      <c r="N268" s="470"/>
      <c r="O268" s="503"/>
      <c r="P268" s="317">
        <v>2000</v>
      </c>
      <c r="Q268" s="300"/>
      <c r="R268" s="302"/>
    </row>
    <row r="269" spans="1:18" ht="12" customHeight="1">
      <c r="A269" s="230" t="s">
        <v>245</v>
      </c>
      <c r="B269" s="78" t="s">
        <v>112</v>
      </c>
      <c r="C269" s="81"/>
      <c r="D269" s="57">
        <f>SUM(D275,D278,D282)</f>
        <v>270</v>
      </c>
      <c r="E269" s="292">
        <f>SUM(E270,E271,E275,E278,E282,E284,E290)</f>
        <v>10202</v>
      </c>
      <c r="F269" s="292">
        <f>SUM(F275,F278,F282)</f>
        <v>9000</v>
      </c>
      <c r="G269" s="292">
        <v>4460</v>
      </c>
      <c r="H269" s="293">
        <f>SUM(H271,H275,H278,H282,H284,H290)</f>
        <v>4727.13</v>
      </c>
      <c r="I269" s="292">
        <f>SUM(I275,I278,I282)</f>
        <v>5273</v>
      </c>
      <c r="J269" s="292">
        <f>SUM(J275,J278,J284,J290)</f>
        <v>6264.030000000001</v>
      </c>
      <c r="K269" s="292">
        <f>SUM(K275,K278,K282,K284)</f>
        <v>7588</v>
      </c>
      <c r="L269" s="292"/>
      <c r="M269" s="441">
        <f>SUM(M275,M278,M282,M284)</f>
        <v>4250</v>
      </c>
      <c r="N269" s="467">
        <f>SUM(N275,N278,N282)</f>
        <v>3750</v>
      </c>
      <c r="O269" s="500">
        <v>3814</v>
      </c>
      <c r="P269" s="486">
        <f>SUM(P275,P278,P282)</f>
        <v>3310</v>
      </c>
      <c r="Q269" s="292">
        <v>2860</v>
      </c>
      <c r="R269" s="293">
        <f>SUM(R275,R278,R282)</f>
        <v>2760</v>
      </c>
    </row>
    <row r="270" spans="1:21" ht="12" customHeight="1">
      <c r="A270" s="226" t="s">
        <v>218</v>
      </c>
      <c r="B270" s="188"/>
      <c r="C270" s="191"/>
      <c r="D270" s="116"/>
      <c r="E270" s="294"/>
      <c r="F270" s="294"/>
      <c r="G270" s="294"/>
      <c r="H270" s="295"/>
      <c r="I270" s="294"/>
      <c r="J270" s="294">
        <v>0</v>
      </c>
      <c r="K270" s="294"/>
      <c r="L270" s="294"/>
      <c r="M270" s="439"/>
      <c r="N270" s="468"/>
      <c r="O270" s="501"/>
      <c r="P270" s="516"/>
      <c r="Q270" s="294">
        <v>0</v>
      </c>
      <c r="R270" s="296">
        <v>0</v>
      </c>
      <c r="S270" s="213"/>
      <c r="T270" s="213"/>
      <c r="U270" s="213"/>
    </row>
    <row r="271" spans="1:21" ht="12" customHeight="1">
      <c r="A271" s="226"/>
      <c r="B271" s="188">
        <v>611</v>
      </c>
      <c r="C271" s="191" t="s">
        <v>195</v>
      </c>
      <c r="D271" s="116"/>
      <c r="E271" s="294">
        <v>278</v>
      </c>
      <c r="F271" s="294"/>
      <c r="G271" s="294"/>
      <c r="H271" s="295">
        <v>7.6</v>
      </c>
      <c r="I271" s="294"/>
      <c r="J271" s="294">
        <v>0</v>
      </c>
      <c r="K271" s="294">
        <v>0</v>
      </c>
      <c r="L271" s="294"/>
      <c r="M271" s="439">
        <v>0</v>
      </c>
      <c r="N271" s="468"/>
      <c r="O271" s="501">
        <v>0</v>
      </c>
      <c r="P271" s="516">
        <v>0</v>
      </c>
      <c r="Q271" s="294">
        <v>0</v>
      </c>
      <c r="R271" s="296">
        <v>0</v>
      </c>
      <c r="S271" s="213"/>
      <c r="T271" s="213"/>
      <c r="U271" s="213"/>
    </row>
    <row r="272" spans="1:21" ht="12" customHeight="1">
      <c r="A272" s="226"/>
      <c r="B272" s="220">
        <v>625002</v>
      </c>
      <c r="C272" s="191" t="s">
        <v>224</v>
      </c>
      <c r="D272" s="116"/>
      <c r="E272" s="294">
        <v>0</v>
      </c>
      <c r="F272" s="294"/>
      <c r="G272" s="294"/>
      <c r="H272" s="295"/>
      <c r="I272" s="294"/>
      <c r="J272" s="294">
        <v>0</v>
      </c>
      <c r="K272" s="294">
        <v>0</v>
      </c>
      <c r="L272" s="294"/>
      <c r="M272" s="439">
        <v>0</v>
      </c>
      <c r="N272" s="468"/>
      <c r="O272" s="501">
        <v>0</v>
      </c>
      <c r="P272" s="517"/>
      <c r="Q272" s="294">
        <v>0</v>
      </c>
      <c r="R272" s="296">
        <v>0</v>
      </c>
      <c r="S272" s="213"/>
      <c r="T272" s="213"/>
      <c r="U272" s="213"/>
    </row>
    <row r="273" spans="1:21" ht="12" customHeight="1">
      <c r="A273" s="226"/>
      <c r="B273" s="220">
        <v>625003</v>
      </c>
      <c r="C273" s="191" t="s">
        <v>225</v>
      </c>
      <c r="D273" s="116"/>
      <c r="E273" s="294">
        <v>0</v>
      </c>
      <c r="F273" s="294"/>
      <c r="G273" s="294"/>
      <c r="H273" s="295"/>
      <c r="I273" s="294"/>
      <c r="J273" s="294">
        <v>0</v>
      </c>
      <c r="K273" s="294">
        <v>0</v>
      </c>
      <c r="L273" s="294"/>
      <c r="M273" s="439">
        <v>0</v>
      </c>
      <c r="N273" s="468"/>
      <c r="O273" s="501">
        <v>0</v>
      </c>
      <c r="P273" s="517"/>
      <c r="Q273" s="294">
        <v>0</v>
      </c>
      <c r="R273" s="296">
        <v>0</v>
      </c>
      <c r="S273" s="213"/>
      <c r="T273" s="213"/>
      <c r="U273" s="213"/>
    </row>
    <row r="274" spans="1:21" ht="12" customHeight="1">
      <c r="A274" s="226"/>
      <c r="B274" s="220">
        <v>625007</v>
      </c>
      <c r="C274" s="191" t="s">
        <v>237</v>
      </c>
      <c r="D274" s="116"/>
      <c r="E274" s="294"/>
      <c r="F274" s="294"/>
      <c r="G274" s="294"/>
      <c r="H274" s="295"/>
      <c r="I274" s="294"/>
      <c r="J274" s="294">
        <v>0</v>
      </c>
      <c r="K274" s="294">
        <v>0</v>
      </c>
      <c r="L274" s="294"/>
      <c r="M274" s="439">
        <v>0</v>
      </c>
      <c r="N274" s="468"/>
      <c r="O274" s="501">
        <v>0</v>
      </c>
      <c r="P274" s="517"/>
      <c r="Q274" s="294">
        <v>0</v>
      </c>
      <c r="R274" s="296">
        <v>0</v>
      </c>
      <c r="S274" s="213"/>
      <c r="T274" s="213"/>
      <c r="U274" s="213"/>
    </row>
    <row r="275" spans="1:18" ht="15.75" customHeight="1">
      <c r="A275" s="151"/>
      <c r="B275" s="76">
        <v>632</v>
      </c>
      <c r="C275" s="71" t="s">
        <v>42</v>
      </c>
      <c r="D275" s="60">
        <f>SUM(D276:D277)</f>
        <v>81</v>
      </c>
      <c r="E275" s="297">
        <v>3771</v>
      </c>
      <c r="F275" s="297">
        <f>SUM(F276:F277)</f>
        <v>0</v>
      </c>
      <c r="G275" s="297">
        <f>SUM(G276:G277)</f>
        <v>2500</v>
      </c>
      <c r="H275" s="299">
        <f>SUM(H276,H277)</f>
        <v>2672.04</v>
      </c>
      <c r="I275" s="297">
        <f>SUM(I276:I277)</f>
        <v>1873</v>
      </c>
      <c r="J275" s="297">
        <v>2627.63</v>
      </c>
      <c r="K275" s="297">
        <f>SUM(K276,K277)</f>
        <v>2500</v>
      </c>
      <c r="L275" s="297"/>
      <c r="M275" s="436">
        <f>SUM(M276,M277)</f>
        <v>2150</v>
      </c>
      <c r="N275" s="469">
        <f>SUM(N276:N277)</f>
        <v>2250</v>
      </c>
      <c r="O275" s="502">
        <v>1950</v>
      </c>
      <c r="P275" s="488">
        <v>2060</v>
      </c>
      <c r="Q275" s="297">
        <v>2000</v>
      </c>
      <c r="R275" s="299">
        <f>SUM(R276:R277)</f>
        <v>2060</v>
      </c>
    </row>
    <row r="276" spans="1:18" ht="12" customHeight="1" outlineLevel="1">
      <c r="A276" s="151"/>
      <c r="B276" s="128">
        <v>632001</v>
      </c>
      <c r="C276" s="63" t="s">
        <v>172</v>
      </c>
      <c r="D276" s="61"/>
      <c r="E276" s="300">
        <v>3700</v>
      </c>
      <c r="F276" s="300"/>
      <c r="G276" s="302">
        <v>2500</v>
      </c>
      <c r="H276" s="302">
        <v>2576.19</v>
      </c>
      <c r="I276" s="300">
        <v>1813</v>
      </c>
      <c r="J276" s="300">
        <v>2622.35</v>
      </c>
      <c r="K276" s="300">
        <v>2440</v>
      </c>
      <c r="L276" s="300"/>
      <c r="M276" s="437">
        <v>2100</v>
      </c>
      <c r="N276" s="470">
        <v>2200</v>
      </c>
      <c r="O276" s="503">
        <v>1900</v>
      </c>
      <c r="P276" s="518">
        <v>2000</v>
      </c>
      <c r="Q276" s="300">
        <v>1940</v>
      </c>
      <c r="R276" s="302">
        <v>2000</v>
      </c>
    </row>
    <row r="277" spans="1:18" ht="12" customHeight="1" outlineLevel="1">
      <c r="A277" s="151"/>
      <c r="B277" s="128">
        <v>632002</v>
      </c>
      <c r="C277" s="63" t="s">
        <v>104</v>
      </c>
      <c r="D277" s="61">
        <v>81</v>
      </c>
      <c r="E277" s="300">
        <v>71</v>
      </c>
      <c r="F277" s="300"/>
      <c r="G277" s="302">
        <v>0</v>
      </c>
      <c r="H277" s="302">
        <v>95.85</v>
      </c>
      <c r="I277" s="300">
        <v>60</v>
      </c>
      <c r="J277" s="300">
        <v>5.28</v>
      </c>
      <c r="K277" s="300">
        <v>60</v>
      </c>
      <c r="L277" s="300"/>
      <c r="M277" s="437">
        <v>50</v>
      </c>
      <c r="N277" s="470">
        <v>50</v>
      </c>
      <c r="O277" s="503">
        <v>50</v>
      </c>
      <c r="P277" s="518">
        <v>60</v>
      </c>
      <c r="Q277" s="300">
        <v>60</v>
      </c>
      <c r="R277" s="302">
        <v>60</v>
      </c>
    </row>
    <row r="278" spans="1:18" ht="15.75" customHeight="1" outlineLevel="1">
      <c r="A278" s="151"/>
      <c r="B278" s="94">
        <v>633</v>
      </c>
      <c r="C278" s="71" t="s">
        <v>61</v>
      </c>
      <c r="D278" s="60">
        <f>SUM(D279:D281)</f>
        <v>35</v>
      </c>
      <c r="E278" s="297">
        <f>SUM(E279:E281)</f>
        <v>5236</v>
      </c>
      <c r="F278" s="297">
        <f>SUM(F279:F281)</f>
        <v>9000</v>
      </c>
      <c r="G278" s="299">
        <v>1000</v>
      </c>
      <c r="H278" s="299">
        <f>SUM(H279,H280,H281)</f>
        <v>806.5</v>
      </c>
      <c r="I278" s="297">
        <f>SUM(I279:I281)</f>
        <v>3200</v>
      </c>
      <c r="J278" s="297">
        <v>3263.84</v>
      </c>
      <c r="K278" s="297">
        <f>SUM(K279,K281)</f>
        <v>4340</v>
      </c>
      <c r="L278" s="297"/>
      <c r="M278" s="436">
        <f>SUM(M279,M281)</f>
        <v>1300</v>
      </c>
      <c r="N278" s="469">
        <f>SUM(N279:N281)</f>
        <v>1500</v>
      </c>
      <c r="O278" s="502">
        <v>1062</v>
      </c>
      <c r="P278" s="488">
        <f>SUM(P279:P281)</f>
        <v>1000</v>
      </c>
      <c r="Q278" s="297">
        <v>500</v>
      </c>
      <c r="R278" s="299">
        <f>SUM(R279:R281)</f>
        <v>400</v>
      </c>
    </row>
    <row r="279" spans="1:18" ht="12" customHeight="1" outlineLevel="1">
      <c r="A279" s="151"/>
      <c r="B279" s="128">
        <v>633001</v>
      </c>
      <c r="C279" s="63" t="s">
        <v>45</v>
      </c>
      <c r="D279" s="61"/>
      <c r="E279" s="300">
        <v>766</v>
      </c>
      <c r="F279" s="301">
        <v>5000</v>
      </c>
      <c r="G279" s="302">
        <v>500</v>
      </c>
      <c r="H279" s="302">
        <v>411</v>
      </c>
      <c r="I279" s="300">
        <v>2700</v>
      </c>
      <c r="J279" s="300">
        <v>0</v>
      </c>
      <c r="K279" s="300">
        <v>2540</v>
      </c>
      <c r="L279" s="300"/>
      <c r="M279" s="437">
        <v>0</v>
      </c>
      <c r="N279" s="470">
        <v>1000</v>
      </c>
      <c r="O279" s="503">
        <v>0</v>
      </c>
      <c r="P279" s="518">
        <v>500</v>
      </c>
      <c r="Q279" s="300">
        <v>0</v>
      </c>
      <c r="R279" s="302">
        <v>0</v>
      </c>
    </row>
    <row r="280" spans="1:18" ht="12" customHeight="1" outlineLevel="1">
      <c r="A280" s="151"/>
      <c r="B280" s="128">
        <v>633003</v>
      </c>
      <c r="C280" s="63" t="s">
        <v>270</v>
      </c>
      <c r="D280" s="61"/>
      <c r="E280" s="300">
        <v>350</v>
      </c>
      <c r="F280" s="301"/>
      <c r="G280" s="302"/>
      <c r="H280" s="302"/>
      <c r="I280" s="300"/>
      <c r="J280" s="300">
        <v>0</v>
      </c>
      <c r="K280" s="300"/>
      <c r="L280" s="300"/>
      <c r="M280" s="437"/>
      <c r="N280" s="470"/>
      <c r="O280" s="503">
        <v>0</v>
      </c>
      <c r="P280" s="518">
        <v>0</v>
      </c>
      <c r="Q280" s="300">
        <v>0</v>
      </c>
      <c r="R280" s="302"/>
    </row>
    <row r="281" spans="1:18" ht="12" customHeight="1" outlineLevel="1">
      <c r="A281" s="151"/>
      <c r="B281" s="128">
        <v>633006</v>
      </c>
      <c r="C281" s="63" t="s">
        <v>46</v>
      </c>
      <c r="D281" s="61">
        <v>35</v>
      </c>
      <c r="E281" s="300">
        <v>4120</v>
      </c>
      <c r="F281" s="301">
        <v>4000</v>
      </c>
      <c r="G281" s="302">
        <v>500</v>
      </c>
      <c r="H281" s="302">
        <v>395.5</v>
      </c>
      <c r="I281" s="300">
        <v>500</v>
      </c>
      <c r="J281" s="300">
        <v>3263.84</v>
      </c>
      <c r="K281" s="300">
        <v>1800</v>
      </c>
      <c r="L281" s="300"/>
      <c r="M281" s="437">
        <v>1300</v>
      </c>
      <c r="N281" s="470">
        <v>500</v>
      </c>
      <c r="O281" s="503">
        <v>1062</v>
      </c>
      <c r="P281" s="518">
        <v>500</v>
      </c>
      <c r="Q281" s="300">
        <v>500</v>
      </c>
      <c r="R281" s="302">
        <v>400</v>
      </c>
    </row>
    <row r="282" spans="1:18" ht="15.75" customHeight="1" outlineLevel="1">
      <c r="A282" s="151"/>
      <c r="B282" s="150">
        <v>635</v>
      </c>
      <c r="C282" s="137" t="s">
        <v>157</v>
      </c>
      <c r="D282" s="60">
        <f>SUM(D283)</f>
        <v>154</v>
      </c>
      <c r="E282" s="297">
        <f>SUM(E283)</f>
        <v>523</v>
      </c>
      <c r="F282" s="297">
        <f>SUM(F283)</f>
        <v>0</v>
      </c>
      <c r="G282" s="299">
        <v>400</v>
      </c>
      <c r="H282" s="299">
        <f>SUM(H283)</f>
        <v>338.5</v>
      </c>
      <c r="I282" s="297">
        <f>SUM(I283)</f>
        <v>200</v>
      </c>
      <c r="J282" s="297">
        <v>0</v>
      </c>
      <c r="K282" s="297">
        <f>SUM(K283,K284)</f>
        <v>474</v>
      </c>
      <c r="L282" s="297"/>
      <c r="M282" s="436">
        <f>SUM(M283)</f>
        <v>200</v>
      </c>
      <c r="N282" s="469">
        <f>SUM(N283)</f>
        <v>0</v>
      </c>
      <c r="O282" s="502">
        <v>29</v>
      </c>
      <c r="P282" s="488">
        <f>SUM(P283)</f>
        <v>250</v>
      </c>
      <c r="Q282" s="297">
        <v>0</v>
      </c>
      <c r="R282" s="299">
        <f>SUM(R283)</f>
        <v>300</v>
      </c>
    </row>
    <row r="283" spans="1:18" ht="12" customHeight="1" outlineLevel="1">
      <c r="A283" s="151"/>
      <c r="B283" s="128">
        <v>635004</v>
      </c>
      <c r="C283" s="63" t="s">
        <v>190</v>
      </c>
      <c r="D283" s="61">
        <v>154</v>
      </c>
      <c r="E283" s="300">
        <v>523</v>
      </c>
      <c r="F283" s="300"/>
      <c r="G283" s="302">
        <v>400</v>
      </c>
      <c r="H283" s="302">
        <v>338.5</v>
      </c>
      <c r="I283" s="300">
        <v>200</v>
      </c>
      <c r="J283" s="300">
        <v>0</v>
      </c>
      <c r="K283" s="300">
        <v>200</v>
      </c>
      <c r="L283" s="300"/>
      <c r="M283" s="437">
        <v>200</v>
      </c>
      <c r="N283" s="470">
        <v>0</v>
      </c>
      <c r="O283" s="503">
        <v>29</v>
      </c>
      <c r="P283" s="518">
        <v>250</v>
      </c>
      <c r="Q283" s="300">
        <v>0</v>
      </c>
      <c r="R283" s="302">
        <v>300</v>
      </c>
    </row>
    <row r="284" spans="1:18" ht="12" customHeight="1" outlineLevel="1">
      <c r="A284" s="151"/>
      <c r="B284" s="150">
        <v>637</v>
      </c>
      <c r="C284" s="137" t="s">
        <v>20</v>
      </c>
      <c r="D284" s="60"/>
      <c r="E284" s="297">
        <f>SUM(E286)</f>
        <v>293</v>
      </c>
      <c r="F284" s="297"/>
      <c r="G284" s="299">
        <v>560</v>
      </c>
      <c r="H284" s="299">
        <f>SUM(H286,H287,H288,H289)</f>
        <v>702.49</v>
      </c>
      <c r="I284" s="297"/>
      <c r="J284" s="297">
        <v>172.56</v>
      </c>
      <c r="K284" s="297">
        <f>SUM(K286,K287,K288,K289,K291)</f>
        <v>274</v>
      </c>
      <c r="L284" s="297"/>
      <c r="M284" s="436">
        <f>SUM(M286,M287,M288,M289,M291)</f>
        <v>600</v>
      </c>
      <c r="N284" s="469"/>
      <c r="O284" s="502">
        <v>373</v>
      </c>
      <c r="P284" s="488"/>
      <c r="Q284" s="297">
        <v>360</v>
      </c>
      <c r="R284" s="299"/>
    </row>
    <row r="285" spans="1:18" ht="12" customHeight="1" outlineLevel="1">
      <c r="A285" s="151"/>
      <c r="B285" s="252">
        <v>637005</v>
      </c>
      <c r="C285" s="139" t="s">
        <v>56</v>
      </c>
      <c r="D285" s="60"/>
      <c r="E285" s="297"/>
      <c r="F285" s="297"/>
      <c r="G285" s="299"/>
      <c r="H285" s="299"/>
      <c r="I285" s="297"/>
      <c r="J285" s="297">
        <v>0</v>
      </c>
      <c r="K285" s="297"/>
      <c r="L285" s="297"/>
      <c r="M285" s="436"/>
      <c r="N285" s="469"/>
      <c r="O285" s="503">
        <v>60</v>
      </c>
      <c r="P285" s="488">
        <v>0</v>
      </c>
      <c r="Q285" s="300">
        <v>60</v>
      </c>
      <c r="R285" s="299"/>
    </row>
    <row r="286" spans="1:18" ht="12" customHeight="1" outlineLevel="1">
      <c r="A286" s="151"/>
      <c r="B286" s="128">
        <v>637027</v>
      </c>
      <c r="C286" s="63" t="s">
        <v>194</v>
      </c>
      <c r="D286" s="61"/>
      <c r="E286" s="300">
        <v>293</v>
      </c>
      <c r="F286" s="300"/>
      <c r="G286" s="301"/>
      <c r="H286" s="302">
        <v>64.8</v>
      </c>
      <c r="I286" s="300"/>
      <c r="J286" s="300">
        <v>17.56</v>
      </c>
      <c r="K286" s="300">
        <v>54</v>
      </c>
      <c r="L286" s="300"/>
      <c r="M286" s="437">
        <v>100</v>
      </c>
      <c r="N286" s="470"/>
      <c r="O286" s="503">
        <v>34</v>
      </c>
      <c r="P286" s="518">
        <v>0</v>
      </c>
      <c r="Q286" s="300">
        <v>0</v>
      </c>
      <c r="R286" s="302">
        <v>0</v>
      </c>
    </row>
    <row r="287" spans="1:18" ht="12" customHeight="1" outlineLevel="1">
      <c r="A287" s="151"/>
      <c r="B287" s="128">
        <v>637002</v>
      </c>
      <c r="C287" s="63" t="s">
        <v>128</v>
      </c>
      <c r="D287" s="61"/>
      <c r="E287" s="300"/>
      <c r="F287" s="300"/>
      <c r="G287" s="302">
        <v>360</v>
      </c>
      <c r="H287" s="302">
        <v>358.4</v>
      </c>
      <c r="I287" s="300"/>
      <c r="J287" s="300">
        <v>0</v>
      </c>
      <c r="K287" s="300">
        <v>20</v>
      </c>
      <c r="L287" s="300"/>
      <c r="M287" s="437">
        <v>0</v>
      </c>
      <c r="N287" s="470"/>
      <c r="O287" s="503">
        <v>0</v>
      </c>
      <c r="P287" s="518">
        <v>0</v>
      </c>
      <c r="Q287" s="300">
        <v>0</v>
      </c>
      <c r="R287" s="302">
        <v>0</v>
      </c>
    </row>
    <row r="288" spans="1:18" ht="12" customHeight="1" outlineLevel="1">
      <c r="A288" s="151"/>
      <c r="B288" s="128">
        <v>637015</v>
      </c>
      <c r="C288" s="63" t="s">
        <v>52</v>
      </c>
      <c r="D288" s="61"/>
      <c r="E288" s="300"/>
      <c r="F288" s="300"/>
      <c r="G288" s="301"/>
      <c r="H288" s="302">
        <v>279.29</v>
      </c>
      <c r="I288" s="300"/>
      <c r="J288" s="300">
        <v>0</v>
      </c>
      <c r="K288" s="300">
        <v>0</v>
      </c>
      <c r="L288" s="300"/>
      <c r="M288" s="437">
        <v>300</v>
      </c>
      <c r="N288" s="470"/>
      <c r="O288" s="503">
        <v>279</v>
      </c>
      <c r="P288" s="518">
        <v>300</v>
      </c>
      <c r="Q288" s="300">
        <v>300</v>
      </c>
      <c r="R288" s="302">
        <v>300</v>
      </c>
    </row>
    <row r="289" spans="1:18" ht="12" customHeight="1" outlineLevel="1">
      <c r="A289" s="151"/>
      <c r="B289" s="128">
        <v>637002</v>
      </c>
      <c r="C289" s="63" t="s">
        <v>128</v>
      </c>
      <c r="D289" s="61"/>
      <c r="E289" s="300"/>
      <c r="F289" s="300"/>
      <c r="G289" s="302">
        <v>200</v>
      </c>
      <c r="H289" s="302"/>
      <c r="I289" s="300"/>
      <c r="J289" s="300">
        <v>155</v>
      </c>
      <c r="K289" s="300">
        <v>0</v>
      </c>
      <c r="L289" s="300"/>
      <c r="M289" s="437">
        <v>200</v>
      </c>
      <c r="N289" s="470"/>
      <c r="O289" s="503">
        <v>0</v>
      </c>
      <c r="P289" s="518">
        <v>0</v>
      </c>
      <c r="Q289" s="300">
        <v>0</v>
      </c>
      <c r="R289" s="302">
        <v>0</v>
      </c>
    </row>
    <row r="290" spans="1:18" ht="12" customHeight="1" outlineLevel="1">
      <c r="A290" s="151" t="s">
        <v>208</v>
      </c>
      <c r="B290" s="128"/>
      <c r="C290" s="63"/>
      <c r="D290" s="61"/>
      <c r="E290" s="297">
        <f>SUM(E291,E292)</f>
        <v>101</v>
      </c>
      <c r="F290" s="300"/>
      <c r="G290" s="302"/>
      <c r="H290" s="299">
        <f>SUM(H291)</f>
        <v>200</v>
      </c>
      <c r="I290" s="300"/>
      <c r="J290" s="297">
        <v>200</v>
      </c>
      <c r="K290" s="300">
        <v>0</v>
      </c>
      <c r="L290" s="300"/>
      <c r="M290" s="437"/>
      <c r="N290" s="470"/>
      <c r="O290" s="502">
        <v>400</v>
      </c>
      <c r="P290" s="518">
        <v>0</v>
      </c>
      <c r="Q290" s="300">
        <v>0</v>
      </c>
      <c r="R290" s="302"/>
    </row>
    <row r="291" spans="1:18" ht="12" customHeight="1" outlineLevel="1">
      <c r="A291" s="151"/>
      <c r="B291" s="128">
        <v>637002</v>
      </c>
      <c r="C291" s="63" t="s">
        <v>128</v>
      </c>
      <c r="D291" s="61"/>
      <c r="E291" s="300"/>
      <c r="F291" s="300"/>
      <c r="G291" s="302"/>
      <c r="H291" s="302">
        <v>200</v>
      </c>
      <c r="I291" s="300"/>
      <c r="J291" s="300">
        <v>200</v>
      </c>
      <c r="K291" s="300">
        <v>200</v>
      </c>
      <c r="L291" s="300"/>
      <c r="M291" s="437">
        <v>0</v>
      </c>
      <c r="N291" s="470"/>
      <c r="O291" s="503">
        <v>400</v>
      </c>
      <c r="P291" s="518">
        <v>0</v>
      </c>
      <c r="Q291" s="300">
        <v>0</v>
      </c>
      <c r="R291" s="302"/>
    </row>
    <row r="292" spans="1:18" ht="12" customHeight="1" outlineLevel="1">
      <c r="A292" s="151"/>
      <c r="B292" s="128">
        <v>632001</v>
      </c>
      <c r="C292" s="63" t="s">
        <v>42</v>
      </c>
      <c r="D292" s="61"/>
      <c r="E292" s="300">
        <v>101</v>
      </c>
      <c r="F292" s="300"/>
      <c r="G292" s="302"/>
      <c r="H292" s="302"/>
      <c r="I292" s="300"/>
      <c r="J292" s="300">
        <v>0</v>
      </c>
      <c r="K292" s="300"/>
      <c r="L292" s="300"/>
      <c r="M292" s="437"/>
      <c r="N292" s="470"/>
      <c r="O292" s="503">
        <v>0</v>
      </c>
      <c r="P292" s="518">
        <v>0</v>
      </c>
      <c r="Q292" s="300">
        <v>0</v>
      </c>
      <c r="R292" s="302"/>
    </row>
    <row r="293" spans="1:18" ht="12" customHeight="1">
      <c r="A293" s="231" t="s">
        <v>113</v>
      </c>
      <c r="B293" s="95" t="s">
        <v>106</v>
      </c>
      <c r="C293" s="79"/>
      <c r="D293" s="57">
        <f>SUM(D298,D301)</f>
        <v>389</v>
      </c>
      <c r="E293" s="292">
        <f>SUM(E294,E298,E301)</f>
        <v>1216</v>
      </c>
      <c r="F293" s="292">
        <f>SUM(F298,F301)</f>
        <v>1290</v>
      </c>
      <c r="G293" s="292">
        <v>1000</v>
      </c>
      <c r="H293" s="293">
        <f>SUM(H294,H298,H301)</f>
        <v>1005.6999999999999</v>
      </c>
      <c r="I293" s="292">
        <f>SUM(I298,I301)</f>
        <v>1050</v>
      </c>
      <c r="J293" s="292">
        <f>SUM(J294,J298,J301)</f>
        <v>962.1699999999998</v>
      </c>
      <c r="K293" s="292">
        <f>SUM(K294,K298,K301)</f>
        <v>1109</v>
      </c>
      <c r="L293" s="292"/>
      <c r="M293" s="441">
        <f>SUM(M294,M298,M301)</f>
        <v>944</v>
      </c>
      <c r="N293" s="467">
        <f>SUM(N298,N301)</f>
        <v>1000</v>
      </c>
      <c r="O293" s="500">
        <v>791</v>
      </c>
      <c r="P293" s="486">
        <f>SUM(P294,P298,P301)</f>
        <v>959</v>
      </c>
      <c r="Q293" s="292">
        <f>SUM(Q294,Q298,Q301)</f>
        <v>1025</v>
      </c>
      <c r="R293" s="293">
        <f>SUM(R294,R298,R302)</f>
        <v>825</v>
      </c>
    </row>
    <row r="294" spans="1:18" ht="15.75" customHeight="1">
      <c r="A294" s="253"/>
      <c r="B294" s="117">
        <v>620</v>
      </c>
      <c r="C294" s="145"/>
      <c r="D294" s="116"/>
      <c r="E294" s="294">
        <f>SUM(E295,E296,E297)</f>
        <v>1</v>
      </c>
      <c r="F294" s="294"/>
      <c r="G294" s="294"/>
      <c r="H294" s="295">
        <f>SUM(H295,H296,H297)</f>
        <v>2.56</v>
      </c>
      <c r="I294" s="294"/>
      <c r="J294" s="294">
        <f>SUM(J295:J297)</f>
        <v>65.19</v>
      </c>
      <c r="K294" s="294">
        <f>SUM(K295,K296,K297)</f>
        <v>59</v>
      </c>
      <c r="L294" s="294"/>
      <c r="M294" s="439">
        <f>SUM(M295,M296,M297)</f>
        <v>74</v>
      </c>
      <c r="N294" s="468"/>
      <c r="O294" s="501">
        <v>49</v>
      </c>
      <c r="P294" s="319">
        <f>SUM(P295,P296,P297)</f>
        <v>79</v>
      </c>
      <c r="Q294" s="294">
        <v>95</v>
      </c>
      <c r="R294" s="295">
        <f>SUM(R295,R296,R297)</f>
        <v>95</v>
      </c>
    </row>
    <row r="295" spans="1:18" ht="12" customHeight="1">
      <c r="A295" s="253"/>
      <c r="B295" s="255">
        <v>625002</v>
      </c>
      <c r="C295" s="145" t="s">
        <v>224</v>
      </c>
      <c r="D295" s="116"/>
      <c r="E295" s="294"/>
      <c r="F295" s="294"/>
      <c r="G295" s="294"/>
      <c r="H295" s="295"/>
      <c r="I295" s="294"/>
      <c r="J295" s="307">
        <v>40.6</v>
      </c>
      <c r="K295" s="307">
        <v>35</v>
      </c>
      <c r="L295" s="294"/>
      <c r="M295" s="440">
        <v>52</v>
      </c>
      <c r="N295" s="468"/>
      <c r="O295" s="506">
        <v>35</v>
      </c>
      <c r="P295" s="318">
        <v>53</v>
      </c>
      <c r="Q295" s="307">
        <v>65</v>
      </c>
      <c r="R295" s="309">
        <v>65</v>
      </c>
    </row>
    <row r="296" spans="1:18" ht="12" customHeight="1">
      <c r="A296" s="253"/>
      <c r="B296" s="255">
        <v>625003</v>
      </c>
      <c r="C296" s="145" t="s">
        <v>225</v>
      </c>
      <c r="D296" s="116"/>
      <c r="E296" s="307">
        <v>1</v>
      </c>
      <c r="F296" s="294"/>
      <c r="G296" s="294"/>
      <c r="H296" s="309">
        <v>2.56</v>
      </c>
      <c r="I296" s="294"/>
      <c r="J296" s="307">
        <v>9.87</v>
      </c>
      <c r="K296" s="307">
        <v>11</v>
      </c>
      <c r="L296" s="294"/>
      <c r="M296" s="440">
        <v>4</v>
      </c>
      <c r="N296" s="468"/>
      <c r="O296" s="506">
        <v>2</v>
      </c>
      <c r="P296" s="318">
        <v>7</v>
      </c>
      <c r="Q296" s="307">
        <v>10</v>
      </c>
      <c r="R296" s="309">
        <v>10</v>
      </c>
    </row>
    <row r="297" spans="1:18" ht="12" customHeight="1">
      <c r="A297" s="253"/>
      <c r="B297" s="183">
        <v>625007</v>
      </c>
      <c r="C297" s="145" t="s">
        <v>246</v>
      </c>
      <c r="D297" s="116"/>
      <c r="E297" s="294"/>
      <c r="F297" s="294"/>
      <c r="G297" s="294"/>
      <c r="H297" s="295"/>
      <c r="I297" s="294"/>
      <c r="J297" s="307">
        <v>14.72</v>
      </c>
      <c r="K297" s="307">
        <v>13</v>
      </c>
      <c r="L297" s="294"/>
      <c r="M297" s="440">
        <v>18</v>
      </c>
      <c r="N297" s="468"/>
      <c r="O297" s="506">
        <v>12</v>
      </c>
      <c r="P297" s="318">
        <v>19</v>
      </c>
      <c r="Q297" s="307">
        <v>20</v>
      </c>
      <c r="R297" s="309">
        <v>20</v>
      </c>
    </row>
    <row r="298" spans="1:18" ht="15.75" customHeight="1">
      <c r="A298" s="232"/>
      <c r="B298" s="117">
        <v>633</v>
      </c>
      <c r="C298" s="140" t="s">
        <v>61</v>
      </c>
      <c r="D298" s="97">
        <f>SUM(D300)</f>
        <v>389</v>
      </c>
      <c r="E298" s="294">
        <f>SUM(E300)</f>
        <v>714</v>
      </c>
      <c r="F298" s="294">
        <f>SUM(F300)</f>
        <v>750</v>
      </c>
      <c r="G298" s="294">
        <v>600</v>
      </c>
      <c r="H298" s="295">
        <f>SUM(H300)</f>
        <v>607.04</v>
      </c>
      <c r="I298" s="294">
        <f>SUM(I300)</f>
        <v>550</v>
      </c>
      <c r="J298" s="294">
        <f>SUM(J299:J300)</f>
        <v>541.67</v>
      </c>
      <c r="K298" s="294">
        <f>SUM(K300)</f>
        <v>550</v>
      </c>
      <c r="L298" s="294"/>
      <c r="M298" s="445">
        <f>SUM(M300)</f>
        <v>500</v>
      </c>
      <c r="N298" s="477">
        <f>SUM(N300)</f>
        <v>500</v>
      </c>
      <c r="O298" s="509">
        <v>522</v>
      </c>
      <c r="P298" s="319">
        <f>SUM(P300)</f>
        <v>500</v>
      </c>
      <c r="Q298" s="294">
        <v>500</v>
      </c>
      <c r="R298" s="322">
        <f>SUM(R300)</f>
        <v>300</v>
      </c>
    </row>
    <row r="299" spans="1:18" ht="15.75" customHeight="1">
      <c r="A299" s="232"/>
      <c r="B299" s="183">
        <v>633006</v>
      </c>
      <c r="C299" s="254" t="s">
        <v>46</v>
      </c>
      <c r="D299" s="97"/>
      <c r="E299" s="294"/>
      <c r="F299" s="294"/>
      <c r="G299" s="294"/>
      <c r="H299" s="295"/>
      <c r="I299" s="294"/>
      <c r="J299" s="294"/>
      <c r="K299" s="294"/>
      <c r="L299" s="294"/>
      <c r="M299" s="445"/>
      <c r="N299" s="477">
        <v>22</v>
      </c>
      <c r="O299" s="510">
        <v>22</v>
      </c>
      <c r="P299" s="319"/>
      <c r="Q299" s="294"/>
      <c r="R299" s="322"/>
    </row>
    <row r="300" spans="1:18" ht="12" customHeight="1">
      <c r="A300" s="232"/>
      <c r="B300" s="183">
        <v>633009</v>
      </c>
      <c r="C300" s="82" t="s">
        <v>140</v>
      </c>
      <c r="D300" s="131">
        <v>389</v>
      </c>
      <c r="E300" s="307">
        <v>714</v>
      </c>
      <c r="F300" s="320">
        <v>750</v>
      </c>
      <c r="G300" s="321">
        <v>600</v>
      </c>
      <c r="H300" s="321">
        <v>607.04</v>
      </c>
      <c r="I300" s="307">
        <v>550</v>
      </c>
      <c r="J300" s="307">
        <v>541.67</v>
      </c>
      <c r="K300" s="307">
        <v>550</v>
      </c>
      <c r="L300" s="307"/>
      <c r="M300" s="446">
        <v>500</v>
      </c>
      <c r="N300" s="478">
        <v>500</v>
      </c>
      <c r="O300" s="510">
        <v>500</v>
      </c>
      <c r="P300" s="318">
        <v>500</v>
      </c>
      <c r="Q300" s="307">
        <v>500</v>
      </c>
      <c r="R300" s="321">
        <v>300</v>
      </c>
    </row>
    <row r="301" spans="1:18" ht="15.75" customHeight="1">
      <c r="A301" s="232"/>
      <c r="B301" s="117">
        <v>637</v>
      </c>
      <c r="C301" s="96" t="s">
        <v>20</v>
      </c>
      <c r="D301" s="97">
        <f>SUM(D302)</f>
        <v>0</v>
      </c>
      <c r="E301" s="294">
        <f>SUM(E302)</f>
        <v>501</v>
      </c>
      <c r="F301" s="294">
        <v>540</v>
      </c>
      <c r="G301" s="322">
        <v>400</v>
      </c>
      <c r="H301" s="295">
        <f>SUM(H302)</f>
        <v>396.1</v>
      </c>
      <c r="I301" s="294">
        <f>SUM(I302)</f>
        <v>500</v>
      </c>
      <c r="J301" s="294">
        <v>355.31</v>
      </c>
      <c r="K301" s="294">
        <f>SUM(K302)</f>
        <v>500</v>
      </c>
      <c r="L301" s="294"/>
      <c r="M301" s="445">
        <f>SUM(M302)</f>
        <v>370</v>
      </c>
      <c r="N301" s="477">
        <f>SUM(N302)</f>
        <v>500</v>
      </c>
      <c r="O301" s="509">
        <v>220</v>
      </c>
      <c r="P301" s="319">
        <f>SUM(P302)</f>
        <v>380</v>
      </c>
      <c r="Q301" s="294">
        <v>430</v>
      </c>
      <c r="R301" s="322">
        <f>SUM(R302)</f>
        <v>430</v>
      </c>
    </row>
    <row r="302" spans="1:18" ht="12" customHeight="1">
      <c r="A302" s="151"/>
      <c r="B302" s="129">
        <v>637027</v>
      </c>
      <c r="C302" s="130" t="s">
        <v>141</v>
      </c>
      <c r="D302" s="133"/>
      <c r="E302" s="300">
        <v>501</v>
      </c>
      <c r="F302" s="301">
        <v>540</v>
      </c>
      <c r="G302" s="302">
        <v>400</v>
      </c>
      <c r="H302" s="302">
        <v>396.1</v>
      </c>
      <c r="I302" s="300">
        <v>500</v>
      </c>
      <c r="J302" s="300">
        <v>355.31</v>
      </c>
      <c r="K302" s="300">
        <v>500</v>
      </c>
      <c r="L302" s="300"/>
      <c r="M302" s="437">
        <v>370</v>
      </c>
      <c r="N302" s="470">
        <v>500</v>
      </c>
      <c r="O302" s="503">
        <v>220</v>
      </c>
      <c r="P302" s="518">
        <v>380</v>
      </c>
      <c r="Q302" s="300">
        <v>430</v>
      </c>
      <c r="R302" s="302">
        <v>430</v>
      </c>
    </row>
    <row r="303" spans="1:18" ht="12" customHeight="1">
      <c r="A303" s="229" t="s">
        <v>84</v>
      </c>
      <c r="B303" s="83"/>
      <c r="C303" s="84"/>
      <c r="D303" s="57">
        <f>SUM(D304,D307,D310)</f>
        <v>2</v>
      </c>
      <c r="E303" s="292">
        <f>SUM(E304,E307,E310)</f>
        <v>341</v>
      </c>
      <c r="F303" s="292">
        <f>SUM(F304,F307,F310)</f>
        <v>600</v>
      </c>
      <c r="G303" s="292">
        <v>400</v>
      </c>
      <c r="H303" s="293">
        <f>SUM(H304,H313)</f>
        <v>467.49</v>
      </c>
      <c r="I303" s="292">
        <f>SUM(I304,I307,I310)</f>
        <v>900</v>
      </c>
      <c r="J303" s="292">
        <f>SUM(J304,J307,J310)</f>
        <v>477.33000000000004</v>
      </c>
      <c r="K303" s="292">
        <v>800</v>
      </c>
      <c r="L303" s="292"/>
      <c r="M303" s="441">
        <f>SUM(M304,M307,M310)</f>
        <v>3170</v>
      </c>
      <c r="N303" s="467">
        <f>SUM(N304,N307,N310)</f>
        <v>500</v>
      </c>
      <c r="O303" s="500">
        <v>673</v>
      </c>
      <c r="P303" s="519">
        <f>SUM(P304,P307,P310)</f>
        <v>2657</v>
      </c>
      <c r="Q303" s="292">
        <v>660</v>
      </c>
      <c r="R303" s="293">
        <f>SUM(R304,R307,R310,R313)</f>
        <v>1050</v>
      </c>
    </row>
    <row r="304" spans="1:18" ht="15.75" customHeight="1">
      <c r="A304" s="210"/>
      <c r="B304" s="152">
        <v>632</v>
      </c>
      <c r="C304" s="153" t="s">
        <v>42</v>
      </c>
      <c r="D304" s="116">
        <f>SUM(D305:D306)</f>
        <v>2</v>
      </c>
      <c r="E304" s="294">
        <f>SUM(E305:E306)</f>
        <v>290</v>
      </c>
      <c r="F304" s="294">
        <f>SUM(F305:F306)</f>
        <v>300</v>
      </c>
      <c r="G304" s="294">
        <v>400</v>
      </c>
      <c r="H304" s="295">
        <f>SUM(H305:H306)</f>
        <v>400.83000000000004</v>
      </c>
      <c r="I304" s="294">
        <f>SUM(I305:I306)</f>
        <v>400</v>
      </c>
      <c r="J304" s="294">
        <v>221.33</v>
      </c>
      <c r="K304" s="294">
        <f>SUM(K305,K306)</f>
        <v>400</v>
      </c>
      <c r="L304" s="294"/>
      <c r="M304" s="439">
        <f>SUM(M305,M306)</f>
        <v>370</v>
      </c>
      <c r="N304" s="468">
        <f>SUM(N305:N306)</f>
        <v>350</v>
      </c>
      <c r="O304" s="501">
        <v>330</v>
      </c>
      <c r="P304" s="517">
        <f>SUM(P305:P306)</f>
        <v>400</v>
      </c>
      <c r="Q304" s="294">
        <v>400</v>
      </c>
      <c r="R304" s="295">
        <f>SUM(R305:R306)</f>
        <v>300</v>
      </c>
    </row>
    <row r="305" spans="1:18" ht="12" customHeight="1" outlineLevel="1">
      <c r="A305" s="155"/>
      <c r="B305" s="74">
        <v>632001</v>
      </c>
      <c r="C305" s="139" t="s">
        <v>345</v>
      </c>
      <c r="D305" s="99"/>
      <c r="E305" s="300">
        <v>199</v>
      </c>
      <c r="F305" s="301">
        <v>200</v>
      </c>
      <c r="G305" s="302">
        <v>300</v>
      </c>
      <c r="H305" s="302">
        <v>311.23</v>
      </c>
      <c r="I305" s="300">
        <v>300</v>
      </c>
      <c r="J305" s="300">
        <v>150.54</v>
      </c>
      <c r="K305" s="300">
        <v>300</v>
      </c>
      <c r="L305" s="300"/>
      <c r="M305" s="437">
        <v>250</v>
      </c>
      <c r="N305" s="470">
        <v>250</v>
      </c>
      <c r="O305" s="503">
        <v>250</v>
      </c>
      <c r="P305" s="518">
        <v>300</v>
      </c>
      <c r="Q305" s="300">
        <v>300</v>
      </c>
      <c r="R305" s="302">
        <v>200</v>
      </c>
    </row>
    <row r="306" spans="1:18" ht="12" customHeight="1">
      <c r="A306" s="155"/>
      <c r="B306" s="74">
        <v>632002</v>
      </c>
      <c r="C306" s="69" t="s">
        <v>104</v>
      </c>
      <c r="D306" s="99">
        <v>2</v>
      </c>
      <c r="E306" s="300">
        <v>91</v>
      </c>
      <c r="F306" s="301">
        <v>100</v>
      </c>
      <c r="G306" s="302">
        <v>100</v>
      </c>
      <c r="H306" s="302">
        <v>89.6</v>
      </c>
      <c r="I306" s="300">
        <v>100</v>
      </c>
      <c r="J306" s="300">
        <v>70.79</v>
      </c>
      <c r="K306" s="300">
        <v>100</v>
      </c>
      <c r="L306" s="300"/>
      <c r="M306" s="437">
        <v>120</v>
      </c>
      <c r="N306" s="470">
        <v>100</v>
      </c>
      <c r="O306" s="503">
        <v>80</v>
      </c>
      <c r="P306" s="518">
        <v>100</v>
      </c>
      <c r="Q306" s="300">
        <v>100</v>
      </c>
      <c r="R306" s="302">
        <v>100</v>
      </c>
    </row>
    <row r="307" spans="1:18" s="156" customFormat="1" ht="15.75" customHeight="1">
      <c r="A307" s="155"/>
      <c r="B307" s="141">
        <v>633</v>
      </c>
      <c r="C307" s="137" t="s">
        <v>61</v>
      </c>
      <c r="D307" s="60">
        <f>SUM(D309)</f>
        <v>0</v>
      </c>
      <c r="E307" s="297">
        <f>SUM(E309)</f>
        <v>0</v>
      </c>
      <c r="F307" s="297">
        <f>SUM(F309)</f>
        <v>0</v>
      </c>
      <c r="G307" s="297"/>
      <c r="H307" s="299">
        <f>SUM(H309)</f>
        <v>0</v>
      </c>
      <c r="I307" s="297">
        <f>SUM(I309)</f>
        <v>200</v>
      </c>
      <c r="J307" s="297">
        <v>58</v>
      </c>
      <c r="K307" s="297">
        <f>SUM(K309)</f>
        <v>200</v>
      </c>
      <c r="L307" s="297"/>
      <c r="M307" s="436">
        <f>SUM(M309)</f>
        <v>300</v>
      </c>
      <c r="N307" s="469">
        <f>SUM(N309)</f>
        <v>150</v>
      </c>
      <c r="O307" s="502">
        <v>343</v>
      </c>
      <c r="P307" s="488">
        <f>SUM(P309)</f>
        <v>200</v>
      </c>
      <c r="Q307" s="297">
        <v>260</v>
      </c>
      <c r="R307" s="299">
        <f>SUM(R308,R309)</f>
        <v>500</v>
      </c>
    </row>
    <row r="308" spans="1:18" s="156" customFormat="1" ht="15.75" customHeight="1">
      <c r="A308" s="155"/>
      <c r="B308" s="252">
        <v>633006</v>
      </c>
      <c r="C308" s="139" t="s">
        <v>46</v>
      </c>
      <c r="D308" s="60"/>
      <c r="E308" s="297"/>
      <c r="F308" s="297"/>
      <c r="G308" s="297"/>
      <c r="H308" s="299"/>
      <c r="I308" s="297"/>
      <c r="J308" s="297">
        <v>0</v>
      </c>
      <c r="K308" s="297"/>
      <c r="L308" s="297"/>
      <c r="M308" s="436"/>
      <c r="N308" s="469"/>
      <c r="O308" s="503">
        <v>43</v>
      </c>
      <c r="P308" s="488"/>
      <c r="Q308" s="300">
        <v>60</v>
      </c>
      <c r="R308" s="302">
        <v>300</v>
      </c>
    </row>
    <row r="309" spans="1:18" ht="12" customHeight="1">
      <c r="A309" s="155"/>
      <c r="B309" s="74">
        <v>633015</v>
      </c>
      <c r="C309" s="139" t="s">
        <v>150</v>
      </c>
      <c r="D309" s="99"/>
      <c r="E309" s="300"/>
      <c r="F309" s="300"/>
      <c r="G309" s="301"/>
      <c r="H309" s="302"/>
      <c r="I309" s="300">
        <v>200</v>
      </c>
      <c r="J309" s="300">
        <v>58</v>
      </c>
      <c r="K309" s="300">
        <v>200</v>
      </c>
      <c r="L309" s="300"/>
      <c r="M309" s="437">
        <v>300</v>
      </c>
      <c r="N309" s="470">
        <v>150</v>
      </c>
      <c r="O309" s="503">
        <v>300</v>
      </c>
      <c r="P309" s="518">
        <v>200</v>
      </c>
      <c r="Q309" s="300">
        <v>200</v>
      </c>
      <c r="R309" s="302">
        <v>200</v>
      </c>
    </row>
    <row r="310" spans="1:18" ht="15.75" customHeight="1" outlineLevel="1">
      <c r="A310" s="151"/>
      <c r="B310" s="70">
        <v>635</v>
      </c>
      <c r="C310" s="71" t="s">
        <v>105</v>
      </c>
      <c r="D310" s="60">
        <f>SUM(D312)</f>
        <v>0</v>
      </c>
      <c r="E310" s="297">
        <f>SUM(E312)</f>
        <v>51</v>
      </c>
      <c r="F310" s="297">
        <f>SUM(F312)</f>
        <v>300</v>
      </c>
      <c r="G310" s="297"/>
      <c r="H310" s="299">
        <f>SUM(H312)</f>
        <v>0</v>
      </c>
      <c r="I310" s="297">
        <f>SUM(I312)</f>
        <v>300</v>
      </c>
      <c r="J310" s="297">
        <v>198</v>
      </c>
      <c r="K310" s="297">
        <f>SUM(K312)</f>
        <v>200</v>
      </c>
      <c r="L310" s="297"/>
      <c r="M310" s="436">
        <f>SUM(M312)</f>
        <v>2500</v>
      </c>
      <c r="N310" s="469">
        <f>SUM(N312)</f>
        <v>0</v>
      </c>
      <c r="O310" s="502">
        <v>0</v>
      </c>
      <c r="P310" s="488">
        <v>2057</v>
      </c>
      <c r="Q310" s="297">
        <v>0</v>
      </c>
      <c r="R310" s="299">
        <f>SUM(R311,R312)</f>
        <v>100</v>
      </c>
    </row>
    <row r="311" spans="1:18" ht="15.75" customHeight="1" outlineLevel="1">
      <c r="A311" s="151"/>
      <c r="B311" s="205">
        <v>635005</v>
      </c>
      <c r="C311" s="139" t="s">
        <v>342</v>
      </c>
      <c r="D311" s="60"/>
      <c r="E311" s="297"/>
      <c r="F311" s="297"/>
      <c r="G311" s="297"/>
      <c r="H311" s="299"/>
      <c r="I311" s="297"/>
      <c r="J311" s="300">
        <v>198</v>
      </c>
      <c r="K311" s="297"/>
      <c r="L311" s="297"/>
      <c r="M311" s="436"/>
      <c r="N311" s="469"/>
      <c r="O311" s="502"/>
      <c r="P311" s="488"/>
      <c r="Q311" s="297">
        <v>0</v>
      </c>
      <c r="R311" s="299">
        <v>0</v>
      </c>
    </row>
    <row r="312" spans="1:18" ht="12" customHeight="1" outlineLevel="1">
      <c r="A312" s="151"/>
      <c r="B312" s="68">
        <v>635006</v>
      </c>
      <c r="C312" s="110" t="s">
        <v>252</v>
      </c>
      <c r="D312" s="99"/>
      <c r="E312" s="300">
        <v>51</v>
      </c>
      <c r="F312" s="300">
        <v>300</v>
      </c>
      <c r="G312" s="301"/>
      <c r="H312" s="302"/>
      <c r="I312" s="300">
        <v>300</v>
      </c>
      <c r="J312" s="300">
        <v>0</v>
      </c>
      <c r="K312" s="300">
        <v>200</v>
      </c>
      <c r="L312" s="300"/>
      <c r="M312" s="437">
        <v>2500</v>
      </c>
      <c r="N312" s="470">
        <v>0</v>
      </c>
      <c r="O312" s="503">
        <v>0</v>
      </c>
      <c r="P312" s="518"/>
      <c r="Q312" s="300">
        <v>0</v>
      </c>
      <c r="R312" s="302">
        <v>100</v>
      </c>
    </row>
    <row r="313" spans="1:18" ht="12" customHeight="1" outlineLevel="1">
      <c r="A313" s="151"/>
      <c r="B313" s="186">
        <v>637</v>
      </c>
      <c r="C313" s="187"/>
      <c r="D313" s="180"/>
      <c r="E313" s="299"/>
      <c r="F313" s="299"/>
      <c r="G313" s="299">
        <v>100</v>
      </c>
      <c r="H313" s="299">
        <v>66.66</v>
      </c>
      <c r="I313" s="299"/>
      <c r="J313" s="299">
        <v>0</v>
      </c>
      <c r="K313" s="299">
        <f>SUM(K305,K307,K310,K313)</f>
        <v>0</v>
      </c>
      <c r="L313" s="299"/>
      <c r="M313" s="436">
        <v>0</v>
      </c>
      <c r="N313" s="469"/>
      <c r="O313" s="502"/>
      <c r="P313" s="518"/>
      <c r="Q313" s="300">
        <v>0</v>
      </c>
      <c r="R313" s="299">
        <f>SUM(R314,R315)</f>
        <v>150</v>
      </c>
    </row>
    <row r="314" spans="1:18" ht="12" customHeight="1" outlineLevel="1">
      <c r="A314" s="151"/>
      <c r="B314" s="520">
        <v>637015</v>
      </c>
      <c r="C314" s="521" t="s">
        <v>52</v>
      </c>
      <c r="D314" s="180"/>
      <c r="E314" s="299"/>
      <c r="F314" s="299"/>
      <c r="G314" s="299"/>
      <c r="H314" s="299"/>
      <c r="I314" s="299"/>
      <c r="J314" s="299">
        <v>0</v>
      </c>
      <c r="K314" s="299"/>
      <c r="L314" s="299"/>
      <c r="M314" s="436"/>
      <c r="N314" s="469"/>
      <c r="O314" s="502"/>
      <c r="P314" s="518">
        <v>57</v>
      </c>
      <c r="Q314" s="300"/>
      <c r="R314" s="302">
        <v>150</v>
      </c>
    </row>
    <row r="315" spans="1:18" ht="12" customHeight="1" outlineLevel="1">
      <c r="A315" s="151"/>
      <c r="B315" s="68">
        <v>637005</v>
      </c>
      <c r="C315" s="110" t="s">
        <v>56</v>
      </c>
      <c r="D315" s="99"/>
      <c r="E315" s="300"/>
      <c r="F315" s="300"/>
      <c r="G315" s="302">
        <v>100</v>
      </c>
      <c r="H315" s="302">
        <v>66.66</v>
      </c>
      <c r="I315" s="300"/>
      <c r="J315" s="300">
        <v>0</v>
      </c>
      <c r="K315" s="300"/>
      <c r="L315" s="300"/>
      <c r="M315" s="437">
        <v>0</v>
      </c>
      <c r="N315" s="470"/>
      <c r="O315" s="503"/>
      <c r="P315" s="518"/>
      <c r="Q315" s="300"/>
      <c r="R315" s="301"/>
    </row>
    <row r="316" spans="1:18" ht="14.25" customHeight="1">
      <c r="A316" s="228" t="s">
        <v>142</v>
      </c>
      <c r="B316" s="83"/>
      <c r="C316" s="79"/>
      <c r="D316" s="57">
        <f>SUM(D317)</f>
        <v>0</v>
      </c>
      <c r="E316" s="292">
        <f>SUM(E318,E319,E320,E321,E322)</f>
        <v>84079</v>
      </c>
      <c r="F316" s="292">
        <f>SUM(F317)</f>
        <v>79530</v>
      </c>
      <c r="G316" s="292">
        <v>93244</v>
      </c>
      <c r="H316" s="293">
        <f>SUM(H318,H319,H320,H321,H322,H329)</f>
        <v>92894.47</v>
      </c>
      <c r="I316" s="292">
        <f>SUM(I317)</f>
        <v>0</v>
      </c>
      <c r="J316" s="292">
        <f>SUM(J317:J329)</f>
        <v>97310.02</v>
      </c>
      <c r="K316" s="292">
        <f>SUM(K318,K319,K320,K323,K324,K325,K326,K327,K328,K329)</f>
        <v>92600</v>
      </c>
      <c r="L316" s="292"/>
      <c r="M316" s="441">
        <f>SUM(M318,M319,M320,M323,M324,M326,M327,M329)</f>
        <v>88400</v>
      </c>
      <c r="N316" s="467">
        <f>SUM(N317)</f>
        <v>75500</v>
      </c>
      <c r="O316" s="500">
        <f>SUM(O317,O318,O319,O320,O321,O322,O323,O324,O325,O326,O327,O328,O329)</f>
        <v>94730</v>
      </c>
      <c r="P316" s="486">
        <f>SUM(P317:P329)</f>
        <v>92700</v>
      </c>
      <c r="Q316" s="292">
        <f>SUM(Q317,Q318,Q319,Q320,Q321,Q322,Q323,Q324,Q325,Q326,Q327,Q328,Q329)</f>
        <v>93500</v>
      </c>
      <c r="R316" s="293">
        <f>SUM(R318,R319,R320,R322)</f>
        <v>93900</v>
      </c>
    </row>
    <row r="317" spans="1:18" ht="12" customHeight="1" outlineLevel="1">
      <c r="A317" s="151"/>
      <c r="B317" s="76"/>
      <c r="C317" s="137"/>
      <c r="D317" s="61">
        <f>SUM(D318:D319)</f>
        <v>0</v>
      </c>
      <c r="E317" s="299"/>
      <c r="F317" s="300">
        <f>SUM(F318:F319)</f>
        <v>79530</v>
      </c>
      <c r="G317" s="300"/>
      <c r="H317" s="299"/>
      <c r="I317" s="300"/>
      <c r="J317" s="300"/>
      <c r="K317" s="300"/>
      <c r="L317" s="300"/>
      <c r="M317" s="437"/>
      <c r="N317" s="470">
        <f>SUM(N318:N319)</f>
        <v>75500</v>
      </c>
      <c r="O317" s="503"/>
      <c r="P317" s="317"/>
      <c r="Q317" s="300"/>
      <c r="R317" s="302"/>
    </row>
    <row r="318" spans="1:18" ht="12" customHeight="1" outlineLevel="1">
      <c r="A318" s="151"/>
      <c r="B318" s="64"/>
      <c r="C318" s="63" t="s">
        <v>109</v>
      </c>
      <c r="D318" s="61"/>
      <c r="E318" s="302">
        <v>74595</v>
      </c>
      <c r="F318" s="301">
        <v>78030</v>
      </c>
      <c r="G318" s="301">
        <v>82401</v>
      </c>
      <c r="H318" s="302">
        <v>82066.13</v>
      </c>
      <c r="I318" s="307">
        <v>78000</v>
      </c>
      <c r="J318" s="307">
        <v>82000</v>
      </c>
      <c r="K318" s="307">
        <v>82000</v>
      </c>
      <c r="L318" s="307"/>
      <c r="M318" s="440">
        <v>82000</v>
      </c>
      <c r="N318" s="470">
        <v>74000</v>
      </c>
      <c r="O318" s="503">
        <v>82000</v>
      </c>
      <c r="P318" s="317">
        <v>86000</v>
      </c>
      <c r="Q318" s="300">
        <v>86000</v>
      </c>
      <c r="R318" s="302">
        <v>86500</v>
      </c>
    </row>
    <row r="319" spans="1:18" ht="12" customHeight="1" outlineLevel="1">
      <c r="A319" s="151"/>
      <c r="B319" s="76"/>
      <c r="C319" s="63" t="s">
        <v>143</v>
      </c>
      <c r="D319" s="61"/>
      <c r="E319" s="302">
        <v>1538</v>
      </c>
      <c r="F319" s="301">
        <v>1500</v>
      </c>
      <c r="G319" s="301">
        <v>2100</v>
      </c>
      <c r="H319" s="302">
        <v>2100</v>
      </c>
      <c r="I319" s="307">
        <v>2000</v>
      </c>
      <c r="J319" s="309">
        <v>2248</v>
      </c>
      <c r="K319" s="307">
        <v>2558</v>
      </c>
      <c r="L319" s="307"/>
      <c r="M319" s="440">
        <v>2400</v>
      </c>
      <c r="N319" s="470">
        <v>1500</v>
      </c>
      <c r="O319" s="503">
        <v>2000</v>
      </c>
      <c r="P319" s="317">
        <v>1500</v>
      </c>
      <c r="Q319" s="300">
        <v>2000</v>
      </c>
      <c r="R319" s="302">
        <v>2000</v>
      </c>
    </row>
    <row r="320" spans="1:18" ht="12" customHeight="1" outlineLevel="1">
      <c r="A320" s="151"/>
      <c r="B320" s="76"/>
      <c r="C320" s="63" t="s">
        <v>331</v>
      </c>
      <c r="D320" s="61"/>
      <c r="E320" s="302">
        <v>7184</v>
      </c>
      <c r="F320" s="301"/>
      <c r="G320" s="301">
        <v>4973</v>
      </c>
      <c r="H320" s="302">
        <v>4973.18</v>
      </c>
      <c r="I320" s="307"/>
      <c r="J320" s="307">
        <v>6525.15</v>
      </c>
      <c r="K320" s="307">
        <v>4082</v>
      </c>
      <c r="L320" s="307"/>
      <c r="M320" s="440">
        <v>4000</v>
      </c>
      <c r="N320" s="470"/>
      <c r="O320" s="503">
        <v>8000</v>
      </c>
      <c r="P320" s="317">
        <v>5000</v>
      </c>
      <c r="Q320" s="300">
        <v>5200</v>
      </c>
      <c r="R320" s="302">
        <v>5200</v>
      </c>
    </row>
    <row r="321" spans="1:18" ht="12" customHeight="1" outlineLevel="1">
      <c r="A321" s="151"/>
      <c r="B321" s="76">
        <v>611</v>
      </c>
      <c r="C321" s="63" t="s">
        <v>271</v>
      </c>
      <c r="D321" s="61"/>
      <c r="E321" s="299">
        <v>487</v>
      </c>
      <c r="F321" s="301"/>
      <c r="G321" s="301"/>
      <c r="H321" s="302">
        <v>0</v>
      </c>
      <c r="I321" s="307"/>
      <c r="J321" s="307"/>
      <c r="K321" s="307"/>
      <c r="L321" s="307"/>
      <c r="M321" s="440"/>
      <c r="N321" s="470"/>
      <c r="O321" s="503"/>
      <c r="P321" s="317"/>
      <c r="Q321" s="300"/>
      <c r="R321" s="302"/>
    </row>
    <row r="322" spans="1:18" ht="12" customHeight="1" outlineLevel="1">
      <c r="A322" s="151"/>
      <c r="B322" s="76">
        <v>630</v>
      </c>
      <c r="C322" s="63" t="s">
        <v>233</v>
      </c>
      <c r="D322" s="61"/>
      <c r="E322" s="299">
        <f>SUM(E323,E324,E325,E326,E327,E328,E329)</f>
        <v>275</v>
      </c>
      <c r="F322" s="301"/>
      <c r="G322" s="301"/>
      <c r="H322" s="299">
        <f>SUM(H323,H324,H325,H326,H327,H328)</f>
        <v>1679.16</v>
      </c>
      <c r="I322" s="307"/>
      <c r="J322" s="307"/>
      <c r="K322" s="307"/>
      <c r="L322" s="307"/>
      <c r="M322" s="440"/>
      <c r="N322" s="470"/>
      <c r="O322" s="503"/>
      <c r="P322" s="317"/>
      <c r="Q322" s="300"/>
      <c r="R322" s="299">
        <f>SUM(R323,R324,R325,R326,R327,R328,R329)</f>
        <v>200</v>
      </c>
    </row>
    <row r="323" spans="1:18" ht="12" customHeight="1" outlineLevel="1">
      <c r="A323" s="151"/>
      <c r="B323" s="252">
        <v>633006</v>
      </c>
      <c r="C323" s="63" t="s">
        <v>46</v>
      </c>
      <c r="D323" s="61"/>
      <c r="E323" s="302"/>
      <c r="F323" s="301"/>
      <c r="G323" s="301">
        <v>100</v>
      </c>
      <c r="H323" s="302">
        <v>63.89</v>
      </c>
      <c r="I323" s="307"/>
      <c r="J323" s="307">
        <v>320.8</v>
      </c>
      <c r="K323" s="307">
        <v>350</v>
      </c>
      <c r="L323" s="307"/>
      <c r="M323" s="440">
        <v>0</v>
      </c>
      <c r="N323" s="470"/>
      <c r="O323" s="503">
        <v>230</v>
      </c>
      <c r="P323" s="317">
        <v>200</v>
      </c>
      <c r="Q323" s="300">
        <v>300</v>
      </c>
      <c r="R323" s="302">
        <v>200</v>
      </c>
    </row>
    <row r="324" spans="1:18" ht="12" customHeight="1" outlineLevel="1">
      <c r="A324" s="151"/>
      <c r="B324" s="252">
        <v>635006</v>
      </c>
      <c r="C324" s="63" t="s">
        <v>105</v>
      </c>
      <c r="D324" s="61"/>
      <c r="E324" s="302">
        <v>173</v>
      </c>
      <c r="F324" s="301"/>
      <c r="G324" s="301"/>
      <c r="H324" s="302"/>
      <c r="I324" s="307"/>
      <c r="J324" s="307"/>
      <c r="K324" s="307">
        <v>300</v>
      </c>
      <c r="L324" s="307"/>
      <c r="M324" s="440">
        <v>0</v>
      </c>
      <c r="N324" s="470"/>
      <c r="O324" s="503"/>
      <c r="P324" s="317">
        <v>0</v>
      </c>
      <c r="Q324" s="300">
        <v>0</v>
      </c>
      <c r="R324" s="302"/>
    </row>
    <row r="325" spans="1:18" ht="12" customHeight="1" outlineLevel="1">
      <c r="A325" s="151"/>
      <c r="B325" s="252"/>
      <c r="C325" s="63" t="s">
        <v>348</v>
      </c>
      <c r="D325" s="61"/>
      <c r="E325" s="302">
        <v>2</v>
      </c>
      <c r="F325" s="301"/>
      <c r="G325" s="301"/>
      <c r="H325" s="302"/>
      <c r="I325" s="307"/>
      <c r="J325" s="309">
        <v>2906</v>
      </c>
      <c r="K325" s="307"/>
      <c r="L325" s="307"/>
      <c r="M325" s="440"/>
      <c r="N325" s="470"/>
      <c r="O325" s="503"/>
      <c r="P325" s="317">
        <v>0</v>
      </c>
      <c r="Q325" s="300">
        <v>0</v>
      </c>
      <c r="R325" s="302"/>
    </row>
    <row r="326" spans="1:18" ht="12" customHeight="1" outlineLevel="1">
      <c r="A326" s="151"/>
      <c r="B326" s="252">
        <v>637004</v>
      </c>
      <c r="C326" s="63" t="s">
        <v>175</v>
      </c>
      <c r="D326" s="61"/>
      <c r="E326" s="302">
        <v>100</v>
      </c>
      <c r="F326" s="301"/>
      <c r="G326" s="301">
        <v>1500</v>
      </c>
      <c r="H326" s="302">
        <v>1548.6</v>
      </c>
      <c r="I326" s="307"/>
      <c r="J326" s="307"/>
      <c r="K326" s="307"/>
      <c r="L326" s="307"/>
      <c r="M326" s="440">
        <v>0</v>
      </c>
      <c r="N326" s="470"/>
      <c r="O326" s="503"/>
      <c r="P326" s="317">
        <v>0</v>
      </c>
      <c r="Q326" s="300">
        <v>0</v>
      </c>
      <c r="R326" s="302"/>
    </row>
    <row r="327" spans="1:18" ht="12" customHeight="1" outlineLevel="1">
      <c r="A327" s="151"/>
      <c r="B327" s="252">
        <v>637005</v>
      </c>
      <c r="C327" s="63" t="s">
        <v>56</v>
      </c>
      <c r="D327" s="61"/>
      <c r="E327" s="301"/>
      <c r="F327" s="301"/>
      <c r="G327" s="301">
        <v>70</v>
      </c>
      <c r="H327" s="302">
        <v>66.67</v>
      </c>
      <c r="I327" s="307"/>
      <c r="J327" s="307"/>
      <c r="K327" s="307"/>
      <c r="L327" s="307"/>
      <c r="M327" s="440">
        <v>0</v>
      </c>
      <c r="N327" s="470"/>
      <c r="O327" s="503"/>
      <c r="P327" s="317">
        <v>0</v>
      </c>
      <c r="Q327" s="300">
        <v>0</v>
      </c>
      <c r="R327" s="302"/>
    </row>
    <row r="328" spans="1:18" ht="12" customHeight="1" outlineLevel="1">
      <c r="A328" s="151"/>
      <c r="B328" s="252">
        <v>637027</v>
      </c>
      <c r="C328" s="63" t="s">
        <v>265</v>
      </c>
      <c r="D328" s="61"/>
      <c r="E328" s="301"/>
      <c r="F328" s="301"/>
      <c r="G328" s="301"/>
      <c r="H328" s="302"/>
      <c r="I328" s="307"/>
      <c r="J328" s="307">
        <v>170.07</v>
      </c>
      <c r="K328" s="307">
        <v>170</v>
      </c>
      <c r="L328" s="307"/>
      <c r="M328" s="440"/>
      <c r="N328" s="470"/>
      <c r="O328" s="503">
        <v>616</v>
      </c>
      <c r="P328" s="317">
        <v>0</v>
      </c>
      <c r="Q328" s="300">
        <v>0</v>
      </c>
      <c r="R328" s="302"/>
    </row>
    <row r="329" spans="1:18" ht="12" customHeight="1" outlineLevel="1">
      <c r="A329" s="151"/>
      <c r="B329" s="252">
        <v>642001</v>
      </c>
      <c r="C329" s="139" t="s">
        <v>196</v>
      </c>
      <c r="D329" s="61"/>
      <c r="E329" s="297"/>
      <c r="F329" s="301"/>
      <c r="G329" s="301">
        <v>2100</v>
      </c>
      <c r="H329" s="302">
        <v>2076</v>
      </c>
      <c r="I329" s="307"/>
      <c r="J329" s="307">
        <v>3140</v>
      </c>
      <c r="K329" s="307">
        <v>3140</v>
      </c>
      <c r="L329" s="307"/>
      <c r="M329" s="440">
        <v>0</v>
      </c>
      <c r="N329" s="470"/>
      <c r="O329" s="503">
        <v>1884</v>
      </c>
      <c r="P329" s="317">
        <v>0</v>
      </c>
      <c r="Q329" s="300">
        <v>0</v>
      </c>
      <c r="R329" s="302"/>
    </row>
    <row r="330" spans="1:18" ht="12" customHeight="1">
      <c r="A330" s="233" t="s">
        <v>85</v>
      </c>
      <c r="B330" s="83"/>
      <c r="C330" s="79"/>
      <c r="D330" s="57">
        <f>SUM(D331)</f>
        <v>0</v>
      </c>
      <c r="E330" s="293">
        <f>SUM(E332,E333,E334,E335,E336,E337,E338,E339)</f>
        <v>64318</v>
      </c>
      <c r="F330" s="292">
        <f>SUM(F331)</f>
        <v>61880</v>
      </c>
      <c r="G330" s="292">
        <v>69874</v>
      </c>
      <c r="H330" s="293">
        <f>SUM(H332,H333,H334,H335,H337,H338,H339)</f>
        <v>69877.27</v>
      </c>
      <c r="I330" s="292">
        <f>SUM(I331)</f>
        <v>68727</v>
      </c>
      <c r="J330" s="292">
        <f>SUM(J331:J341)</f>
        <v>73637.66</v>
      </c>
      <c r="K330" s="292">
        <f>SUM(K332,K333,K334,K335,K336,K338,K339)</f>
        <v>76590</v>
      </c>
      <c r="L330" s="292"/>
      <c r="M330" s="441">
        <f>SUM(M332,M333,M334,M335,M336,M338)</f>
        <v>73715</v>
      </c>
      <c r="N330" s="467">
        <f>SUM(N331)</f>
        <v>65800</v>
      </c>
      <c r="O330" s="500">
        <v>84688</v>
      </c>
      <c r="P330" s="486">
        <f>SUM(P332,P333,P334,P335)</f>
        <v>78810</v>
      </c>
      <c r="Q330" s="292">
        <f>SUM(Q331:Q341)</f>
        <v>86120</v>
      </c>
      <c r="R330" s="293">
        <f>SUM(R332,R333,R334,R335,R338,R339,R341)</f>
        <v>82560</v>
      </c>
    </row>
    <row r="331" spans="1:18" ht="12" customHeight="1" outlineLevel="1">
      <c r="A331" s="217"/>
      <c r="B331" s="146"/>
      <c r="C331" s="147"/>
      <c r="D331" s="60">
        <f>SUM(D332:D335)</f>
        <v>0</v>
      </c>
      <c r="E331" s="299"/>
      <c r="F331" s="297">
        <f>SUM(F332:F335)</f>
        <v>61880</v>
      </c>
      <c r="G331" s="297"/>
      <c r="H331" s="299"/>
      <c r="I331" s="297">
        <f>SUM(I332:I335)</f>
        <v>68727</v>
      </c>
      <c r="J331" s="297">
        <v>0</v>
      </c>
      <c r="K331" s="297"/>
      <c r="L331" s="297"/>
      <c r="M331" s="436"/>
      <c r="N331" s="469">
        <f>SUM(N332:N335)</f>
        <v>65800</v>
      </c>
      <c r="O331" s="502"/>
      <c r="P331" s="487"/>
      <c r="Q331" s="297"/>
      <c r="R331" s="299"/>
    </row>
    <row r="332" spans="1:18" ht="12" customHeight="1" outlineLevel="1">
      <c r="A332" s="151"/>
      <c r="B332" s="62"/>
      <c r="C332" s="63" t="s">
        <v>110</v>
      </c>
      <c r="D332" s="61"/>
      <c r="E332" s="302">
        <v>62342</v>
      </c>
      <c r="F332" s="301">
        <v>60960</v>
      </c>
      <c r="G332" s="301">
        <v>68136</v>
      </c>
      <c r="H332" s="302">
        <v>68136</v>
      </c>
      <c r="I332" s="300">
        <v>66887</v>
      </c>
      <c r="J332" s="300">
        <v>71457.75</v>
      </c>
      <c r="K332" s="300">
        <v>74362</v>
      </c>
      <c r="L332" s="300"/>
      <c r="M332" s="437">
        <v>71600</v>
      </c>
      <c r="N332" s="470">
        <v>64000</v>
      </c>
      <c r="O332" s="503">
        <v>72698</v>
      </c>
      <c r="P332" s="317">
        <v>77070</v>
      </c>
      <c r="Q332" s="300">
        <v>79300</v>
      </c>
      <c r="R332" s="302">
        <v>77100</v>
      </c>
    </row>
    <row r="333" spans="1:18" ht="12" customHeight="1" outlineLevel="1">
      <c r="A333" s="151"/>
      <c r="B333" s="62"/>
      <c r="C333" s="63" t="s">
        <v>197</v>
      </c>
      <c r="D333" s="61"/>
      <c r="E333" s="302">
        <v>30</v>
      </c>
      <c r="F333" s="300"/>
      <c r="G333" s="301">
        <v>167</v>
      </c>
      <c r="H333" s="302">
        <v>167</v>
      </c>
      <c r="I333" s="300">
        <v>160</v>
      </c>
      <c r="J333" s="302">
        <v>333</v>
      </c>
      <c r="K333" s="300">
        <v>300</v>
      </c>
      <c r="L333" s="300"/>
      <c r="M333" s="437">
        <v>300</v>
      </c>
      <c r="N333" s="470">
        <v>160</v>
      </c>
      <c r="O333" s="503">
        <v>300</v>
      </c>
      <c r="P333" s="317">
        <v>160</v>
      </c>
      <c r="Q333" s="300">
        <v>200</v>
      </c>
      <c r="R333" s="302">
        <v>160</v>
      </c>
    </row>
    <row r="334" spans="1:18" ht="12" customHeight="1" outlineLevel="1">
      <c r="A334" s="151"/>
      <c r="B334" s="62"/>
      <c r="C334" s="63" t="s">
        <v>173</v>
      </c>
      <c r="D334" s="61"/>
      <c r="E334" s="302">
        <v>527</v>
      </c>
      <c r="F334" s="300"/>
      <c r="G334" s="301">
        <v>132.8</v>
      </c>
      <c r="H334" s="302">
        <v>590.57</v>
      </c>
      <c r="I334" s="300">
        <v>700</v>
      </c>
      <c r="J334" s="302">
        <v>555.8</v>
      </c>
      <c r="K334" s="300">
        <v>633</v>
      </c>
      <c r="L334" s="300"/>
      <c r="M334" s="437">
        <v>800</v>
      </c>
      <c r="N334" s="470">
        <v>700</v>
      </c>
      <c r="O334" s="503">
        <v>730</v>
      </c>
      <c r="P334" s="317">
        <v>600</v>
      </c>
      <c r="Q334" s="300">
        <v>600</v>
      </c>
      <c r="R334" s="302">
        <v>700</v>
      </c>
    </row>
    <row r="335" spans="1:18" ht="12" customHeight="1" outlineLevel="1">
      <c r="A335" s="151"/>
      <c r="B335" s="62"/>
      <c r="C335" s="69" t="s">
        <v>131</v>
      </c>
      <c r="D335" s="60"/>
      <c r="E335" s="302">
        <v>924</v>
      </c>
      <c r="F335" s="298">
        <v>920</v>
      </c>
      <c r="G335" s="298">
        <v>980</v>
      </c>
      <c r="H335" s="302">
        <v>980</v>
      </c>
      <c r="I335" s="300">
        <v>980</v>
      </c>
      <c r="J335" s="302">
        <v>1015</v>
      </c>
      <c r="K335" s="300">
        <v>1015</v>
      </c>
      <c r="L335" s="300"/>
      <c r="M335" s="437">
        <v>1015</v>
      </c>
      <c r="N335" s="470">
        <v>940</v>
      </c>
      <c r="O335" s="503">
        <v>920</v>
      </c>
      <c r="P335" s="317">
        <v>980</v>
      </c>
      <c r="Q335" s="300">
        <v>1020</v>
      </c>
      <c r="R335" s="302">
        <v>1200</v>
      </c>
    </row>
    <row r="336" spans="1:18" ht="12" customHeight="1" outlineLevel="1">
      <c r="A336" s="151"/>
      <c r="B336" s="62"/>
      <c r="C336" s="139"/>
      <c r="D336" s="60"/>
      <c r="E336" s="299"/>
      <c r="F336" s="298"/>
      <c r="G336" s="298">
        <v>458</v>
      </c>
      <c r="H336" s="299"/>
      <c r="I336" s="300"/>
      <c r="J336" s="301"/>
      <c r="K336" s="300">
        <v>0</v>
      </c>
      <c r="L336" s="300"/>
      <c r="M336" s="437">
        <v>0</v>
      </c>
      <c r="N336" s="470"/>
      <c r="O336" s="503"/>
      <c r="P336" s="317"/>
      <c r="Q336" s="300"/>
      <c r="R336" s="302"/>
    </row>
    <row r="337" spans="1:18" ht="12" customHeight="1" outlineLevel="1">
      <c r="A337" s="151"/>
      <c r="B337" s="149"/>
      <c r="C337" s="137"/>
      <c r="D337" s="60"/>
      <c r="E337" s="302">
        <v>464</v>
      </c>
      <c r="F337" s="298"/>
      <c r="G337" s="298"/>
      <c r="H337" s="299"/>
      <c r="I337" s="300"/>
      <c r="J337" s="301"/>
      <c r="K337" s="300"/>
      <c r="L337" s="300"/>
      <c r="M337" s="437"/>
      <c r="N337" s="470"/>
      <c r="O337" s="503"/>
      <c r="P337" s="317"/>
      <c r="Q337" s="300"/>
      <c r="R337" s="302"/>
    </row>
    <row r="338" spans="1:18" ht="12" customHeight="1" outlineLevel="1">
      <c r="A338" s="151"/>
      <c r="B338" s="62">
        <v>633006</v>
      </c>
      <c r="C338" s="139" t="s">
        <v>46</v>
      </c>
      <c r="D338" s="60"/>
      <c r="E338" s="302">
        <v>31</v>
      </c>
      <c r="F338" s="298"/>
      <c r="G338" s="298"/>
      <c r="H338" s="299">
        <v>3.7</v>
      </c>
      <c r="I338" s="300"/>
      <c r="J338" s="301"/>
      <c r="K338" s="300"/>
      <c r="L338" s="300"/>
      <c r="M338" s="437">
        <v>0</v>
      </c>
      <c r="N338" s="470"/>
      <c r="O338" s="503">
        <v>114</v>
      </c>
      <c r="P338" s="317">
        <v>0</v>
      </c>
      <c r="Q338" s="300">
        <v>0</v>
      </c>
      <c r="R338" s="302">
        <v>200</v>
      </c>
    </row>
    <row r="339" spans="1:18" ht="12" customHeight="1" outlineLevel="1">
      <c r="A339" s="151"/>
      <c r="B339" s="62">
        <v>637002</v>
      </c>
      <c r="C339" s="139" t="s">
        <v>128</v>
      </c>
      <c r="D339" s="60"/>
      <c r="E339" s="298"/>
      <c r="F339" s="298"/>
      <c r="G339" s="298"/>
      <c r="H339" s="299"/>
      <c r="I339" s="300"/>
      <c r="J339" s="302">
        <v>276.11</v>
      </c>
      <c r="K339" s="300">
        <v>280</v>
      </c>
      <c r="L339" s="300"/>
      <c r="M339" s="437"/>
      <c r="N339" s="470"/>
      <c r="O339" s="503">
        <v>232</v>
      </c>
      <c r="P339" s="317">
        <v>0</v>
      </c>
      <c r="Q339" s="300">
        <v>0</v>
      </c>
      <c r="R339" s="302">
        <v>200</v>
      </c>
    </row>
    <row r="340" spans="1:18" ht="12" customHeight="1" outlineLevel="1">
      <c r="A340" s="151" t="s">
        <v>208</v>
      </c>
      <c r="B340" s="62"/>
      <c r="C340" s="139"/>
      <c r="D340" s="60"/>
      <c r="E340" s="298"/>
      <c r="F340" s="298"/>
      <c r="G340" s="298"/>
      <c r="H340" s="299"/>
      <c r="I340" s="300"/>
      <c r="J340" s="301"/>
      <c r="K340" s="300"/>
      <c r="L340" s="300"/>
      <c r="M340" s="437"/>
      <c r="N340" s="470"/>
      <c r="O340" s="502">
        <v>9694</v>
      </c>
      <c r="P340" s="317">
        <v>0</v>
      </c>
      <c r="Q340" s="300">
        <v>0</v>
      </c>
      <c r="R340" s="302"/>
    </row>
    <row r="341" spans="1:18" ht="12" customHeight="1" outlineLevel="1">
      <c r="A341" s="151"/>
      <c r="B341" s="62">
        <v>635006</v>
      </c>
      <c r="C341" s="139" t="s">
        <v>343</v>
      </c>
      <c r="D341" s="60"/>
      <c r="E341" s="298"/>
      <c r="F341" s="298"/>
      <c r="G341" s="298"/>
      <c r="H341" s="299"/>
      <c r="I341" s="300"/>
      <c r="J341" s="300"/>
      <c r="K341" s="300"/>
      <c r="L341" s="300"/>
      <c r="M341" s="437"/>
      <c r="N341" s="470"/>
      <c r="O341" s="503">
        <v>9694</v>
      </c>
      <c r="P341" s="317">
        <v>0</v>
      </c>
      <c r="Q341" s="300">
        <v>5000</v>
      </c>
      <c r="R341" s="302">
        <v>3000</v>
      </c>
    </row>
    <row r="342" spans="1:18" ht="12" customHeight="1" outlineLevel="1">
      <c r="A342" s="234" t="s">
        <v>114</v>
      </c>
      <c r="B342" s="98" t="s">
        <v>115</v>
      </c>
      <c r="C342" s="100"/>
      <c r="D342" s="57">
        <f>SUM(D343)</f>
        <v>0</v>
      </c>
      <c r="E342" s="292">
        <f>SUM(E343)</f>
        <v>6232</v>
      </c>
      <c r="F342" s="292">
        <f>SUM(F343)</f>
        <v>0</v>
      </c>
      <c r="G342" s="292">
        <v>5700</v>
      </c>
      <c r="H342" s="293">
        <f>SUM(H343)</f>
        <v>5720.7</v>
      </c>
      <c r="I342" s="292">
        <f>SUM(I343)</f>
        <v>5850</v>
      </c>
      <c r="J342" s="292">
        <v>0</v>
      </c>
      <c r="K342" s="292">
        <f>SUM(K343)</f>
        <v>5700</v>
      </c>
      <c r="L342" s="292"/>
      <c r="M342" s="441">
        <f>SUM(M343,M344,M345,M346,M347,M348,M349,M350,M351,M352)</f>
        <v>6000</v>
      </c>
      <c r="N342" s="467">
        <f>SUM(N343)</f>
        <v>5600</v>
      </c>
      <c r="O342" s="500">
        <v>5610</v>
      </c>
      <c r="P342" s="486">
        <f>SUM(P343)</f>
        <v>6000</v>
      </c>
      <c r="Q342" s="292">
        <v>6000</v>
      </c>
      <c r="R342" s="293">
        <f>SUM(R343)</f>
        <v>6000</v>
      </c>
    </row>
    <row r="343" spans="1:18" ht="12" customHeight="1" outlineLevel="1">
      <c r="A343" s="235"/>
      <c r="B343" s="119">
        <v>642</v>
      </c>
      <c r="C343" s="132" t="s">
        <v>120</v>
      </c>
      <c r="D343" s="116">
        <f>SUM(D344:D352)</f>
        <v>0</v>
      </c>
      <c r="E343" s="294">
        <v>6232</v>
      </c>
      <c r="F343" s="294">
        <f>SUM(F344:F352)</f>
        <v>0</v>
      </c>
      <c r="G343" s="294">
        <v>5700</v>
      </c>
      <c r="H343" s="295">
        <v>5720.7</v>
      </c>
      <c r="I343" s="294">
        <v>5850</v>
      </c>
      <c r="J343" s="294"/>
      <c r="K343" s="294">
        <v>5700</v>
      </c>
      <c r="L343" s="294"/>
      <c r="M343" s="439">
        <v>6000</v>
      </c>
      <c r="N343" s="468">
        <v>5600</v>
      </c>
      <c r="O343" s="501"/>
      <c r="P343" s="319">
        <v>6000</v>
      </c>
      <c r="Q343" s="294">
        <v>6000</v>
      </c>
      <c r="R343" s="295">
        <v>6000</v>
      </c>
    </row>
    <row r="344" spans="1:18" ht="12" customHeight="1" outlineLevel="1">
      <c r="A344" s="236"/>
      <c r="B344" s="76"/>
      <c r="C344" s="69" t="s">
        <v>117</v>
      </c>
      <c r="D344" s="99"/>
      <c r="E344" s="300"/>
      <c r="F344" s="300"/>
      <c r="G344" s="301"/>
      <c r="H344" s="302"/>
      <c r="I344" s="300"/>
      <c r="J344" s="300"/>
      <c r="K344" s="300"/>
      <c r="L344" s="300"/>
      <c r="M344" s="437"/>
      <c r="N344" s="470"/>
      <c r="O344" s="503"/>
      <c r="P344" s="317"/>
      <c r="Q344" s="300"/>
      <c r="R344" s="301"/>
    </row>
    <row r="345" spans="1:18" ht="12" customHeight="1" outlineLevel="1">
      <c r="A345" s="236"/>
      <c r="B345" s="76"/>
      <c r="C345" s="69" t="s">
        <v>108</v>
      </c>
      <c r="D345" s="99"/>
      <c r="E345" s="300"/>
      <c r="F345" s="300"/>
      <c r="G345" s="301">
        <v>300</v>
      </c>
      <c r="H345" s="302"/>
      <c r="I345" s="300"/>
      <c r="J345" s="300"/>
      <c r="K345" s="300"/>
      <c r="L345" s="300"/>
      <c r="M345" s="437"/>
      <c r="N345" s="470"/>
      <c r="O345" s="503"/>
      <c r="P345" s="317"/>
      <c r="Q345" s="300"/>
      <c r="R345" s="301"/>
    </row>
    <row r="346" spans="1:18" ht="12" customHeight="1" outlineLevel="1">
      <c r="A346" s="236"/>
      <c r="B346" s="76"/>
      <c r="C346" s="69" t="s">
        <v>146</v>
      </c>
      <c r="D346" s="99"/>
      <c r="E346" s="300"/>
      <c r="F346" s="300"/>
      <c r="G346" s="301"/>
      <c r="H346" s="302"/>
      <c r="I346" s="300"/>
      <c r="J346" s="300"/>
      <c r="K346" s="300"/>
      <c r="L346" s="300"/>
      <c r="M346" s="437"/>
      <c r="N346" s="470"/>
      <c r="O346" s="503"/>
      <c r="P346" s="317"/>
      <c r="Q346" s="300"/>
      <c r="R346" s="301"/>
    </row>
    <row r="347" spans="1:18" ht="12" customHeight="1" outlineLevel="1">
      <c r="A347" s="236"/>
      <c r="B347" s="76"/>
      <c r="C347" s="69" t="s">
        <v>147</v>
      </c>
      <c r="D347" s="99"/>
      <c r="E347" s="300"/>
      <c r="F347" s="300"/>
      <c r="G347" s="301"/>
      <c r="H347" s="302"/>
      <c r="I347" s="300"/>
      <c r="J347" s="300"/>
      <c r="K347" s="300"/>
      <c r="L347" s="300"/>
      <c r="M347" s="437"/>
      <c r="N347" s="470"/>
      <c r="O347" s="503"/>
      <c r="P347" s="317"/>
      <c r="Q347" s="300"/>
      <c r="R347" s="301"/>
    </row>
    <row r="348" spans="1:18" ht="12" customHeight="1" outlineLevel="1">
      <c r="A348" s="236"/>
      <c r="B348" s="64"/>
      <c r="C348" s="69" t="s">
        <v>107</v>
      </c>
      <c r="D348" s="99"/>
      <c r="E348" s="300"/>
      <c r="F348" s="300"/>
      <c r="G348" s="301">
        <v>400</v>
      </c>
      <c r="H348" s="302"/>
      <c r="I348" s="300"/>
      <c r="J348" s="300"/>
      <c r="K348" s="300">
        <v>400</v>
      </c>
      <c r="L348" s="300"/>
      <c r="M348" s="437"/>
      <c r="N348" s="470"/>
      <c r="O348" s="503">
        <v>610</v>
      </c>
      <c r="P348" s="317"/>
      <c r="Q348" s="300"/>
      <c r="R348" s="301"/>
    </row>
    <row r="349" spans="1:18" ht="12" customHeight="1" outlineLevel="1">
      <c r="A349" s="236"/>
      <c r="B349" s="64"/>
      <c r="C349" s="69" t="s">
        <v>111</v>
      </c>
      <c r="D349" s="99"/>
      <c r="E349" s="300"/>
      <c r="F349" s="300"/>
      <c r="G349" s="301"/>
      <c r="H349" s="302"/>
      <c r="I349" s="300"/>
      <c r="J349" s="300"/>
      <c r="K349" s="300"/>
      <c r="L349" s="300"/>
      <c r="M349" s="437"/>
      <c r="N349" s="470"/>
      <c r="O349" s="503"/>
      <c r="P349" s="317"/>
      <c r="Q349" s="300"/>
      <c r="R349" s="301"/>
    </row>
    <row r="350" spans="1:18" ht="12" customHeight="1" outlineLevel="1">
      <c r="A350" s="236"/>
      <c r="B350" s="64"/>
      <c r="C350" s="63" t="s">
        <v>118</v>
      </c>
      <c r="D350" s="61"/>
      <c r="E350" s="300"/>
      <c r="F350" s="300"/>
      <c r="G350" s="301">
        <v>0</v>
      </c>
      <c r="H350" s="302"/>
      <c r="I350" s="300"/>
      <c r="J350" s="300"/>
      <c r="K350" s="300"/>
      <c r="L350" s="300"/>
      <c r="M350" s="437"/>
      <c r="N350" s="470"/>
      <c r="O350" s="503"/>
      <c r="P350" s="317"/>
      <c r="Q350" s="300"/>
      <c r="R350" s="301"/>
    </row>
    <row r="351" spans="1:18" ht="12" customHeight="1" outlineLevel="1">
      <c r="A351" s="236"/>
      <c r="B351" s="64"/>
      <c r="C351" s="63" t="s">
        <v>119</v>
      </c>
      <c r="D351" s="61"/>
      <c r="E351" s="300"/>
      <c r="F351" s="300"/>
      <c r="G351" s="301">
        <v>5000</v>
      </c>
      <c r="H351" s="302"/>
      <c r="I351" s="300"/>
      <c r="J351" s="300"/>
      <c r="K351" s="300">
        <v>5000</v>
      </c>
      <c r="L351" s="300"/>
      <c r="M351" s="437"/>
      <c r="N351" s="470"/>
      <c r="O351" s="503">
        <v>5000</v>
      </c>
      <c r="P351" s="317"/>
      <c r="Q351" s="300"/>
      <c r="R351" s="301"/>
    </row>
    <row r="352" spans="1:18" ht="12" customHeight="1" outlineLevel="1">
      <c r="A352" s="236"/>
      <c r="B352" s="64"/>
      <c r="C352" s="63" t="s">
        <v>148</v>
      </c>
      <c r="D352" s="61"/>
      <c r="E352" s="300"/>
      <c r="F352" s="300"/>
      <c r="G352" s="301"/>
      <c r="H352" s="302"/>
      <c r="I352" s="300"/>
      <c r="J352" s="300"/>
      <c r="K352" s="300"/>
      <c r="L352" s="300"/>
      <c r="M352" s="437"/>
      <c r="N352" s="470"/>
      <c r="O352" s="503"/>
      <c r="P352" s="317"/>
      <c r="Q352" s="300"/>
      <c r="R352" s="301"/>
    </row>
    <row r="353" spans="1:18" ht="12" customHeight="1" outlineLevel="1">
      <c r="A353" s="236"/>
      <c r="B353" s="64"/>
      <c r="C353" s="85"/>
      <c r="D353" s="61"/>
      <c r="E353" s="300"/>
      <c r="F353" s="300"/>
      <c r="G353" s="301"/>
      <c r="H353" s="302"/>
      <c r="I353" s="300"/>
      <c r="J353" s="300"/>
      <c r="K353" s="300"/>
      <c r="L353" s="300"/>
      <c r="M353" s="437"/>
      <c r="N353" s="470"/>
      <c r="O353" s="503"/>
      <c r="P353" s="317"/>
      <c r="Q353" s="300">
        <f>SUM(R351)</f>
        <v>0</v>
      </c>
      <c r="R353" s="301"/>
    </row>
    <row r="354" spans="1:18" ht="16.5" customHeight="1" thickBot="1">
      <c r="A354" s="237" t="s">
        <v>264</v>
      </c>
      <c r="B354" s="86"/>
      <c r="C354" s="87"/>
      <c r="D354" s="101">
        <f>SUM(D10,D98,D118,D143,D170,D185,D197,D220,D235,D244,D269,D293,D303,D316,D330,D342)</f>
        <v>99876</v>
      </c>
      <c r="E354" s="323">
        <f>SUM(E10,E98,E118,E143,E170,E185,E197,E212,E216,E220,E235,E244,E269,E293,E303,E316,E330,E342)</f>
        <v>323657</v>
      </c>
      <c r="F354" s="323">
        <f>SUM(F10,F98,F118,F143,F170,F185,F197,F220,F235,F244,F269,F293,F303,F316,F330,F342)</f>
        <v>295210</v>
      </c>
      <c r="G354" s="323">
        <v>352697</v>
      </c>
      <c r="H354" s="324">
        <f>SUM(H10,H87,H98,H118,H143,H170,H185,H197,H212,H216,H220,H235,H244,H269,H293,H303,H316,H330,H342)</f>
        <v>352170.66000000003</v>
      </c>
      <c r="I354" s="323">
        <f>SUM(I10,I98,I118,I143,I170,I185,I197,I220,I235,I244,I269,I293,I303,I316,I330,I342)</f>
        <v>234608</v>
      </c>
      <c r="J354" s="323">
        <v>341814.13</v>
      </c>
      <c r="K354" s="323">
        <v>370629</v>
      </c>
      <c r="L354" s="323"/>
      <c r="M354" s="447">
        <f>SUM(M10,M87,M98,M118,M143,M170,M185,M197,M212,M216,M220,M235,M244,M265,M269,M235,M303,M316,M330,M342)</f>
        <v>327916</v>
      </c>
      <c r="N354" s="479">
        <f>SUM(N10,N98,N118,N143,N170,N185,N197,N220,N235,N244,N269,N293,N303,N316,N330,N342)</f>
        <v>290024</v>
      </c>
      <c r="O354" s="511">
        <v>365144</v>
      </c>
      <c r="P354" s="492">
        <f>SUM(P10,P98,P118,P143,P170,P185,P197,P212,P220,P235,P244,P269,P293,P303,P316,P330,P342)</f>
        <v>341070</v>
      </c>
      <c r="Q354" s="323">
        <f>SUM(Q10,Q87,Q98,Q118,Q143,Q170,Q185,Q197,Q212,Q216,Q220,Q235,Q244,Q265,Q269,Q293,Q303,Q316,Q330,Q342)</f>
        <v>354110</v>
      </c>
      <c r="R354" s="324">
        <f>SUM(R10,R87,R98,R118,R143,R170,R185,R197,R212,R216,R220,R235,R244,R265,R269,R303,R316,R330,R342)</f>
        <v>349850</v>
      </c>
    </row>
    <row r="355" spans="1:18" ht="16.5" customHeight="1" thickTop="1">
      <c r="A355" s="238"/>
      <c r="B355" s="120"/>
      <c r="C355" s="88"/>
      <c r="D355" s="61"/>
      <c r="E355" s="300"/>
      <c r="F355" s="300"/>
      <c r="G355" s="301"/>
      <c r="H355" s="302"/>
      <c r="I355" s="300"/>
      <c r="J355" s="300"/>
      <c r="K355" s="300"/>
      <c r="L355" s="300"/>
      <c r="M355" s="437"/>
      <c r="N355" s="470"/>
      <c r="O355" s="503"/>
      <c r="P355" s="317"/>
      <c r="Q355" s="300"/>
      <c r="R355" s="301"/>
    </row>
    <row r="356" spans="1:18" ht="12" customHeight="1">
      <c r="A356" s="226"/>
      <c r="B356" s="188"/>
      <c r="C356" s="137"/>
      <c r="D356" s="61"/>
      <c r="E356" s="300"/>
      <c r="F356" s="300"/>
      <c r="G356" s="301"/>
      <c r="H356" s="302"/>
      <c r="I356" s="300"/>
      <c r="J356" s="297"/>
      <c r="K356" s="300"/>
      <c r="L356" s="300"/>
      <c r="M356" s="437"/>
      <c r="N356" s="470"/>
      <c r="O356" s="503"/>
      <c r="P356" s="317"/>
      <c r="Q356" s="300"/>
      <c r="R356" s="301"/>
    </row>
    <row r="357" spans="1:18" ht="12" customHeight="1">
      <c r="A357" s="239"/>
      <c r="B357" s="64"/>
      <c r="C357" s="63"/>
      <c r="D357" s="61"/>
      <c r="E357" s="300"/>
      <c r="F357" s="300"/>
      <c r="G357" s="301"/>
      <c r="H357" s="302"/>
      <c r="I357" s="300"/>
      <c r="J357" s="300"/>
      <c r="K357" s="300"/>
      <c r="L357" s="300"/>
      <c r="M357" s="437"/>
      <c r="N357" s="470"/>
      <c r="O357" s="503"/>
      <c r="P357" s="317"/>
      <c r="Q357" s="300"/>
      <c r="R357" s="301"/>
    </row>
    <row r="358" spans="1:18" ht="12" customHeight="1">
      <c r="A358" s="239"/>
      <c r="B358" s="64"/>
      <c r="C358" s="63"/>
      <c r="D358" s="61"/>
      <c r="E358" s="300"/>
      <c r="F358" s="300"/>
      <c r="G358" s="301"/>
      <c r="H358" s="302"/>
      <c r="I358" s="300"/>
      <c r="J358" s="300"/>
      <c r="K358" s="300"/>
      <c r="L358" s="300"/>
      <c r="M358" s="437"/>
      <c r="N358" s="470"/>
      <c r="O358" s="503"/>
      <c r="P358" s="317"/>
      <c r="Q358" s="300"/>
      <c r="R358" s="301"/>
    </row>
    <row r="359" spans="1:18" ht="12" customHeight="1">
      <c r="A359" s="239"/>
      <c r="B359" s="64"/>
      <c r="C359" s="102"/>
      <c r="D359" s="61"/>
      <c r="E359" s="300"/>
      <c r="F359" s="300"/>
      <c r="G359" s="301"/>
      <c r="H359" s="302"/>
      <c r="I359" s="300"/>
      <c r="J359" s="300"/>
      <c r="K359" s="300"/>
      <c r="L359" s="300"/>
      <c r="M359" s="437"/>
      <c r="N359" s="470"/>
      <c r="O359" s="503"/>
      <c r="P359" s="317"/>
      <c r="Q359" s="300"/>
      <c r="R359" s="301"/>
    </row>
    <row r="360" spans="1:18" ht="16.5" customHeight="1" thickBot="1">
      <c r="A360" s="240" t="s">
        <v>2</v>
      </c>
      <c r="B360" s="89"/>
      <c r="C360" s="103"/>
      <c r="D360" s="101">
        <f>SUM(D362:D372)</f>
        <v>0</v>
      </c>
      <c r="E360" s="323">
        <f>SUM(E362:E372)</f>
        <v>150481</v>
      </c>
      <c r="F360" s="323">
        <f>SUM(F362:F372)</f>
        <v>0</v>
      </c>
      <c r="G360" s="323">
        <v>60916</v>
      </c>
      <c r="H360" s="324">
        <f>SUM(H365,H370,H373,H374,H375,H381,H382,H383)</f>
        <v>56478.439999999995</v>
      </c>
      <c r="I360" s="323">
        <v>29000</v>
      </c>
      <c r="J360" s="323">
        <v>69231.69</v>
      </c>
      <c r="K360" s="323">
        <v>59930</v>
      </c>
      <c r="L360" s="323"/>
      <c r="M360" s="447">
        <f>SUM(M361:M386)</f>
        <v>34200</v>
      </c>
      <c r="N360" s="479">
        <v>25000</v>
      </c>
      <c r="O360" s="511">
        <v>119474.58</v>
      </c>
      <c r="P360" s="492">
        <v>22000</v>
      </c>
      <c r="Q360" s="323">
        <v>26000</v>
      </c>
      <c r="R360" s="324">
        <v>23000</v>
      </c>
    </row>
    <row r="361" spans="1:18" ht="16.5" customHeight="1" thickTop="1">
      <c r="A361" s="241"/>
      <c r="B361" s="89"/>
      <c r="C361" s="103"/>
      <c r="D361" s="101"/>
      <c r="E361" s="323"/>
      <c r="F361" s="323"/>
      <c r="G361" s="323"/>
      <c r="H361" s="324"/>
      <c r="I361" s="323"/>
      <c r="J361" s="323"/>
      <c r="K361" s="323"/>
      <c r="L361" s="323"/>
      <c r="M361" s="447"/>
      <c r="N361" s="479"/>
      <c r="O361" s="511"/>
      <c r="P361" s="492"/>
      <c r="Q361" s="323"/>
      <c r="R361" s="325"/>
    </row>
    <row r="362" spans="1:18" ht="16.5" customHeight="1">
      <c r="A362" s="242" t="s">
        <v>163</v>
      </c>
      <c r="B362" s="121">
        <v>711001</v>
      </c>
      <c r="C362" s="145" t="s">
        <v>160</v>
      </c>
      <c r="D362" s="116"/>
      <c r="E362" s="307">
        <v>845</v>
      </c>
      <c r="F362" s="307"/>
      <c r="G362" s="296"/>
      <c r="H362" s="295"/>
      <c r="I362" s="294"/>
      <c r="J362" s="294"/>
      <c r="K362" s="294"/>
      <c r="L362" s="294"/>
      <c r="M362" s="439"/>
      <c r="N362" s="473"/>
      <c r="O362" s="506"/>
      <c r="P362" s="318"/>
      <c r="Q362" s="307"/>
      <c r="R362" s="308"/>
    </row>
    <row r="363" spans="1:18" ht="16.5" customHeight="1">
      <c r="A363" s="243" t="s">
        <v>161</v>
      </c>
      <c r="B363" s="121">
        <v>713004</v>
      </c>
      <c r="C363" s="145" t="s">
        <v>164</v>
      </c>
      <c r="D363" s="116"/>
      <c r="E363" s="307">
        <v>100</v>
      </c>
      <c r="F363" s="307"/>
      <c r="G363" s="296"/>
      <c r="H363" s="295"/>
      <c r="I363" s="294"/>
      <c r="J363" s="294"/>
      <c r="K363" s="294"/>
      <c r="L363" s="294"/>
      <c r="M363" s="439"/>
      <c r="N363" s="473"/>
      <c r="O363" s="506"/>
      <c r="P363" s="318"/>
      <c r="Q363" s="307"/>
      <c r="R363" s="308"/>
    </row>
    <row r="364" spans="1:18" ht="16.5" customHeight="1">
      <c r="A364" s="243"/>
      <c r="B364" s="274">
        <v>717001</v>
      </c>
      <c r="C364" s="275" t="s">
        <v>251</v>
      </c>
      <c r="D364" s="276"/>
      <c r="E364" s="307"/>
      <c r="F364" s="307"/>
      <c r="G364" s="296"/>
      <c r="H364" s="295"/>
      <c r="I364" s="294"/>
      <c r="J364" s="294"/>
      <c r="K364" s="294"/>
      <c r="L364" s="294"/>
      <c r="M364" s="439"/>
      <c r="N364" s="473"/>
      <c r="O364" s="506"/>
      <c r="P364" s="318"/>
      <c r="Q364" s="307"/>
      <c r="R364" s="308"/>
    </row>
    <row r="365" spans="1:18" ht="16.5" customHeight="1">
      <c r="A365" s="243" t="s">
        <v>161</v>
      </c>
      <c r="B365" s="121">
        <v>717002</v>
      </c>
      <c r="C365" s="145" t="s">
        <v>254</v>
      </c>
      <c r="D365" s="116"/>
      <c r="E365" s="307">
        <v>2090</v>
      </c>
      <c r="F365" s="307"/>
      <c r="G365" s="296">
        <v>6270</v>
      </c>
      <c r="H365" s="309">
        <v>6271.32</v>
      </c>
      <c r="I365" s="294"/>
      <c r="J365" s="294"/>
      <c r="K365" s="294"/>
      <c r="L365" s="294"/>
      <c r="M365" s="439">
        <v>6700</v>
      </c>
      <c r="N365" s="473"/>
      <c r="O365" s="506"/>
      <c r="P365" s="318"/>
      <c r="Q365" s="307"/>
      <c r="R365" s="308"/>
    </row>
    <row r="366" spans="1:18" ht="16.5" customHeight="1">
      <c r="A366" s="243" t="s">
        <v>218</v>
      </c>
      <c r="B366" s="274"/>
      <c r="C366" s="275"/>
      <c r="D366" s="276"/>
      <c r="E366" s="307"/>
      <c r="F366" s="307"/>
      <c r="G366" s="296"/>
      <c r="H366" s="309"/>
      <c r="I366" s="294"/>
      <c r="J366" s="294"/>
      <c r="K366" s="294"/>
      <c r="L366" s="294"/>
      <c r="M366" s="439"/>
      <c r="N366" s="473"/>
      <c r="O366" s="506"/>
      <c r="P366" s="318"/>
      <c r="Q366" s="307"/>
      <c r="R366" s="308"/>
    </row>
    <row r="367" spans="1:18" ht="16.5" customHeight="1">
      <c r="A367" s="243" t="s">
        <v>333</v>
      </c>
      <c r="B367" s="274">
        <v>7170025</v>
      </c>
      <c r="C367" s="275" t="s">
        <v>336</v>
      </c>
      <c r="D367" s="276"/>
      <c r="E367" s="307"/>
      <c r="F367" s="307"/>
      <c r="G367" s="296"/>
      <c r="H367" s="309"/>
      <c r="I367" s="294"/>
      <c r="J367" s="294"/>
      <c r="K367" s="294"/>
      <c r="L367" s="294"/>
      <c r="M367" s="439"/>
      <c r="N367" s="473"/>
      <c r="O367" s="506">
        <v>7809.58</v>
      </c>
      <c r="P367" s="318"/>
      <c r="Q367" s="307"/>
      <c r="R367" s="308"/>
    </row>
    <row r="368" spans="1:18" ht="16.5" customHeight="1">
      <c r="A368" s="243" t="s">
        <v>200</v>
      </c>
      <c r="B368" s="274">
        <v>717002</v>
      </c>
      <c r="C368" s="275" t="s">
        <v>340</v>
      </c>
      <c r="D368" s="276"/>
      <c r="E368" s="307"/>
      <c r="F368" s="307"/>
      <c r="G368" s="296"/>
      <c r="H368" s="309"/>
      <c r="I368" s="294"/>
      <c r="J368" s="294"/>
      <c r="K368" s="294"/>
      <c r="L368" s="294"/>
      <c r="M368" s="439">
        <v>17000</v>
      </c>
      <c r="N368" s="473"/>
      <c r="O368" s="506"/>
      <c r="P368" s="318"/>
      <c r="Q368" s="307">
        <v>26000</v>
      </c>
      <c r="R368" s="309">
        <v>23000</v>
      </c>
    </row>
    <row r="369" spans="1:18" ht="16.5" customHeight="1">
      <c r="A369" s="243" t="s">
        <v>162</v>
      </c>
      <c r="B369" s="121">
        <v>713004</v>
      </c>
      <c r="C369" s="145" t="s">
        <v>164</v>
      </c>
      <c r="D369" s="116"/>
      <c r="E369" s="307">
        <v>4692</v>
      </c>
      <c r="F369" s="307"/>
      <c r="G369" s="296"/>
      <c r="H369" s="295"/>
      <c r="I369" s="294"/>
      <c r="J369" s="294"/>
      <c r="K369" s="294"/>
      <c r="L369" s="294"/>
      <c r="M369" s="439"/>
      <c r="N369" s="473"/>
      <c r="O369" s="506"/>
      <c r="P369" s="318">
        <v>22000</v>
      </c>
      <c r="Q369" s="307"/>
      <c r="R369" s="308"/>
    </row>
    <row r="370" spans="1:18" ht="16.5" customHeight="1">
      <c r="A370" s="243" t="s">
        <v>162</v>
      </c>
      <c r="B370" s="121">
        <v>717001</v>
      </c>
      <c r="C370" s="145" t="s">
        <v>176</v>
      </c>
      <c r="D370" s="116"/>
      <c r="E370" s="307">
        <v>20795</v>
      </c>
      <c r="F370" s="307"/>
      <c r="G370" s="296">
        <v>42300</v>
      </c>
      <c r="H370" s="309">
        <v>42328.18</v>
      </c>
      <c r="I370" s="294"/>
      <c r="J370" s="294"/>
      <c r="K370" s="294"/>
      <c r="L370" s="294"/>
      <c r="M370" s="439"/>
      <c r="N370" s="473"/>
      <c r="O370" s="506"/>
      <c r="P370" s="318"/>
      <c r="Q370" s="307"/>
      <c r="R370" s="308"/>
    </row>
    <row r="371" spans="1:18" ht="16.5" customHeight="1">
      <c r="A371" s="243" t="s">
        <v>162</v>
      </c>
      <c r="B371" s="121">
        <v>717002</v>
      </c>
      <c r="C371" s="145" t="s">
        <v>166</v>
      </c>
      <c r="D371" s="116"/>
      <c r="E371" s="307">
        <v>11204</v>
      </c>
      <c r="F371" s="307"/>
      <c r="G371" s="296"/>
      <c r="H371" s="295"/>
      <c r="I371" s="294"/>
      <c r="J371" s="294"/>
      <c r="K371" s="294"/>
      <c r="L371" s="294"/>
      <c r="M371" s="439"/>
      <c r="N371" s="473"/>
      <c r="O371" s="506"/>
      <c r="P371" s="318"/>
      <c r="Q371" s="307"/>
      <c r="R371" s="308"/>
    </row>
    <row r="372" spans="1:18" ht="16.5" customHeight="1">
      <c r="A372" s="244" t="s">
        <v>165</v>
      </c>
      <c r="B372" s="121">
        <v>717002</v>
      </c>
      <c r="C372" s="88" t="s">
        <v>159</v>
      </c>
      <c r="D372" s="61"/>
      <c r="E372" s="300">
        <v>110755</v>
      </c>
      <c r="F372" s="300"/>
      <c r="G372" s="301"/>
      <c r="H372" s="302"/>
      <c r="I372" s="300"/>
      <c r="J372" s="300"/>
      <c r="K372" s="300"/>
      <c r="L372" s="300"/>
      <c r="M372" s="437"/>
      <c r="N372" s="470"/>
      <c r="O372" s="503"/>
      <c r="P372" s="317"/>
      <c r="Q372" s="300"/>
      <c r="R372" s="301"/>
    </row>
    <row r="373" spans="1:18" ht="16.5" customHeight="1">
      <c r="A373" s="245" t="s">
        <v>163</v>
      </c>
      <c r="B373" s="121">
        <v>713005</v>
      </c>
      <c r="C373" s="88" t="s">
        <v>198</v>
      </c>
      <c r="D373" s="61"/>
      <c r="E373" s="300"/>
      <c r="F373" s="300"/>
      <c r="G373" s="301">
        <v>870</v>
      </c>
      <c r="H373" s="302">
        <v>869.88</v>
      </c>
      <c r="I373" s="300"/>
      <c r="J373" s="300"/>
      <c r="K373" s="300"/>
      <c r="L373" s="300"/>
      <c r="M373" s="437"/>
      <c r="N373" s="470"/>
      <c r="O373" s="503"/>
      <c r="P373" s="317"/>
      <c r="Q373" s="300"/>
      <c r="R373" s="301"/>
    </row>
    <row r="374" spans="1:18" ht="16.5" customHeight="1">
      <c r="A374" s="245" t="s">
        <v>163</v>
      </c>
      <c r="B374" s="121">
        <v>717002</v>
      </c>
      <c r="C374" s="88" t="s">
        <v>258</v>
      </c>
      <c r="D374" s="61"/>
      <c r="E374" s="300"/>
      <c r="F374" s="300"/>
      <c r="G374" s="301">
        <v>1200</v>
      </c>
      <c r="H374" s="302">
        <v>1200</v>
      </c>
      <c r="I374" s="300"/>
      <c r="J374" s="300"/>
      <c r="K374" s="300"/>
      <c r="L374" s="300"/>
      <c r="M374" s="437">
        <v>3500</v>
      </c>
      <c r="N374" s="470"/>
      <c r="O374" s="503"/>
      <c r="P374" s="317"/>
      <c r="Q374" s="300"/>
      <c r="R374" s="301"/>
    </row>
    <row r="375" spans="1:18" ht="16.5" customHeight="1">
      <c r="A375" s="245" t="s">
        <v>199</v>
      </c>
      <c r="B375" s="121">
        <v>713004</v>
      </c>
      <c r="C375" s="88" t="s">
        <v>164</v>
      </c>
      <c r="D375" s="61"/>
      <c r="E375" s="300"/>
      <c r="F375" s="300"/>
      <c r="G375" s="301">
        <v>1800</v>
      </c>
      <c r="H375" s="302">
        <v>1790</v>
      </c>
      <c r="I375" s="300"/>
      <c r="J375" s="300"/>
      <c r="K375" s="300"/>
      <c r="L375" s="300"/>
      <c r="M375" s="437"/>
      <c r="N375" s="470"/>
      <c r="O375" s="503"/>
      <c r="P375" s="317"/>
      <c r="Q375" s="300"/>
      <c r="R375" s="301"/>
    </row>
    <row r="376" spans="1:18" ht="16.5" customHeight="1">
      <c r="A376" s="245" t="s">
        <v>255</v>
      </c>
      <c r="B376" s="274">
        <v>717001</v>
      </c>
      <c r="C376" s="88" t="s">
        <v>244</v>
      </c>
      <c r="D376" s="61"/>
      <c r="E376" s="300"/>
      <c r="F376" s="300"/>
      <c r="G376" s="301"/>
      <c r="H376" s="302"/>
      <c r="I376" s="300"/>
      <c r="J376" s="300"/>
      <c r="K376" s="300"/>
      <c r="L376" s="300">
        <v>7000</v>
      </c>
      <c r="M376" s="437">
        <v>7000</v>
      </c>
      <c r="N376" s="470"/>
      <c r="O376" s="503"/>
      <c r="P376" s="317"/>
      <c r="Q376" s="300"/>
      <c r="R376" s="301"/>
    </row>
    <row r="377" spans="1:18" ht="16.5" customHeight="1">
      <c r="A377" s="245" t="s">
        <v>218</v>
      </c>
      <c r="B377" s="274"/>
      <c r="C377" s="88"/>
      <c r="D377" s="61"/>
      <c r="E377" s="300"/>
      <c r="F377" s="300"/>
      <c r="G377" s="301"/>
      <c r="H377" s="302"/>
      <c r="I377" s="300"/>
      <c r="J377" s="300"/>
      <c r="K377" s="300"/>
      <c r="L377" s="300"/>
      <c r="M377" s="437"/>
      <c r="N377" s="470"/>
      <c r="O377" s="503"/>
      <c r="P377" s="317"/>
      <c r="Q377" s="300"/>
      <c r="R377" s="301"/>
    </row>
    <row r="378" spans="1:18" ht="16.5" customHeight="1">
      <c r="A378" s="245" t="s">
        <v>255</v>
      </c>
      <c r="B378" s="274">
        <v>721006</v>
      </c>
      <c r="C378" s="88" t="s">
        <v>244</v>
      </c>
      <c r="D378" s="61"/>
      <c r="E378" s="300"/>
      <c r="F378" s="300"/>
      <c r="G378" s="301"/>
      <c r="H378" s="302"/>
      <c r="I378" s="300"/>
      <c r="J378" s="300"/>
      <c r="K378" s="300"/>
      <c r="L378" s="300"/>
      <c r="M378" s="437"/>
      <c r="N378" s="470">
        <v>10732.15</v>
      </c>
      <c r="O378" s="503">
        <v>10732.31</v>
      </c>
      <c r="P378" s="317"/>
      <c r="Q378" s="300"/>
      <c r="R378" s="301"/>
    </row>
    <row r="379" spans="1:18" ht="16.5" customHeight="1">
      <c r="A379" s="245" t="s">
        <v>332</v>
      </c>
      <c r="B379" s="274">
        <v>721006</v>
      </c>
      <c r="C379" s="88" t="s">
        <v>244</v>
      </c>
      <c r="D379" s="61"/>
      <c r="E379" s="300"/>
      <c r="F379" s="300"/>
      <c r="G379" s="301"/>
      <c r="H379" s="302"/>
      <c r="I379" s="300"/>
      <c r="J379" s="300"/>
      <c r="K379" s="300"/>
      <c r="L379" s="300"/>
      <c r="M379" s="437"/>
      <c r="N379" s="470">
        <v>10457</v>
      </c>
      <c r="O379" s="503">
        <v>10457.13</v>
      </c>
      <c r="P379" s="317"/>
      <c r="Q379" s="300"/>
      <c r="R379" s="301"/>
    </row>
    <row r="380" spans="1:18" ht="16.5" customHeight="1">
      <c r="A380" s="245" t="s">
        <v>334</v>
      </c>
      <c r="B380" s="274">
        <v>721006</v>
      </c>
      <c r="C380" s="88" t="s">
        <v>335</v>
      </c>
      <c r="D380" s="61"/>
      <c r="E380" s="300"/>
      <c r="F380" s="300"/>
      <c r="G380" s="301"/>
      <c r="H380" s="302"/>
      <c r="I380" s="300"/>
      <c r="J380" s="300"/>
      <c r="K380" s="300"/>
      <c r="L380" s="300"/>
      <c r="M380" s="437"/>
      <c r="N380" s="470"/>
      <c r="O380" s="503">
        <v>88885.56</v>
      </c>
      <c r="P380" s="317"/>
      <c r="Q380" s="300"/>
      <c r="R380" s="301"/>
    </row>
    <row r="381" spans="1:18" ht="16.5" customHeight="1">
      <c r="A381" s="246" t="s">
        <v>200</v>
      </c>
      <c r="B381" s="121">
        <v>717001</v>
      </c>
      <c r="C381" s="88" t="s">
        <v>337</v>
      </c>
      <c r="D381" s="61"/>
      <c r="E381" s="300"/>
      <c r="F381" s="300"/>
      <c r="G381" s="301">
        <v>1400</v>
      </c>
      <c r="H381" s="302">
        <v>1365</v>
      </c>
      <c r="I381" s="300">
        <v>29000</v>
      </c>
      <c r="J381" s="300"/>
      <c r="K381" s="300"/>
      <c r="L381" s="300"/>
      <c r="M381" s="437"/>
      <c r="N381" s="470">
        <v>25000</v>
      </c>
      <c r="O381" s="503">
        <v>1590</v>
      </c>
      <c r="P381" s="317"/>
      <c r="Q381" s="300"/>
      <c r="R381" s="301"/>
    </row>
    <row r="382" spans="1:18" ht="19.5" customHeight="1">
      <c r="A382" s="246" t="s">
        <v>200</v>
      </c>
      <c r="B382" s="121">
        <v>717002</v>
      </c>
      <c r="C382" s="88" t="s">
        <v>256</v>
      </c>
      <c r="D382" s="61"/>
      <c r="E382" s="300"/>
      <c r="F382" s="300"/>
      <c r="G382" s="301">
        <v>2650</v>
      </c>
      <c r="H382" s="302">
        <v>2654.06</v>
      </c>
      <c r="I382" s="300"/>
      <c r="J382" s="300"/>
      <c r="K382" s="300"/>
      <c r="L382" s="300"/>
      <c r="M382" s="437"/>
      <c r="N382" s="470"/>
      <c r="O382" s="503"/>
      <c r="P382" s="317"/>
      <c r="Q382" s="300"/>
      <c r="R382" s="301"/>
    </row>
    <row r="383" spans="1:18" ht="16.5" customHeight="1">
      <c r="A383" s="246" t="s">
        <v>316</v>
      </c>
      <c r="B383" s="274">
        <v>717002</v>
      </c>
      <c r="C383" s="88" t="s">
        <v>317</v>
      </c>
      <c r="D383" s="61"/>
      <c r="E383" s="300"/>
      <c r="F383" s="300"/>
      <c r="G383" s="301"/>
      <c r="H383" s="302"/>
      <c r="I383" s="300"/>
      <c r="J383" s="300">
        <v>19231.69</v>
      </c>
      <c r="K383" s="300"/>
      <c r="L383" s="300"/>
      <c r="M383" s="437"/>
      <c r="N383" s="470"/>
      <c r="O383" s="503"/>
      <c r="P383" s="317"/>
      <c r="Q383" s="300"/>
      <c r="R383" s="301"/>
    </row>
    <row r="384" spans="1:18" ht="16.5" customHeight="1">
      <c r="A384" s="246" t="s">
        <v>351</v>
      </c>
      <c r="B384" s="274"/>
      <c r="C384" s="88"/>
      <c r="D384" s="61"/>
      <c r="E384" s="300"/>
      <c r="F384" s="300"/>
      <c r="G384" s="301"/>
      <c r="H384" s="302"/>
      <c r="I384" s="300"/>
      <c r="J384" s="300"/>
      <c r="K384" s="300"/>
      <c r="L384" s="300"/>
      <c r="M384" s="437"/>
      <c r="N384" s="470"/>
      <c r="O384" s="503"/>
      <c r="P384" s="317"/>
      <c r="Q384" s="300"/>
      <c r="R384" s="301"/>
    </row>
    <row r="385" spans="1:18" ht="16.5" customHeight="1">
      <c r="A385" s="246" t="s">
        <v>208</v>
      </c>
      <c r="B385" s="274"/>
      <c r="C385" s="88"/>
      <c r="D385" s="61"/>
      <c r="E385" s="300"/>
      <c r="F385" s="300"/>
      <c r="G385" s="301"/>
      <c r="H385" s="302"/>
      <c r="I385" s="300"/>
      <c r="J385" s="300"/>
      <c r="K385" s="300"/>
      <c r="L385" s="300"/>
      <c r="M385" s="437"/>
      <c r="N385" s="470"/>
      <c r="O385" s="503"/>
      <c r="P385" s="317"/>
      <c r="Q385" s="300"/>
      <c r="R385" s="301"/>
    </row>
    <row r="386" spans="1:18" ht="16.5" customHeight="1">
      <c r="A386" s="246" t="s">
        <v>349</v>
      </c>
      <c r="B386" s="274">
        <v>721006</v>
      </c>
      <c r="C386" s="88" t="s">
        <v>350</v>
      </c>
      <c r="D386" s="61"/>
      <c r="E386" s="300"/>
      <c r="F386" s="300"/>
      <c r="G386" s="301"/>
      <c r="H386" s="302"/>
      <c r="I386" s="300"/>
      <c r="J386" s="300">
        <v>50000</v>
      </c>
      <c r="K386" s="300"/>
      <c r="L386" s="300"/>
      <c r="M386" s="437"/>
      <c r="N386" s="470"/>
      <c r="O386" s="503"/>
      <c r="P386" s="317"/>
      <c r="Q386" s="300"/>
      <c r="R386" s="301"/>
    </row>
    <row r="387" spans="1:18" ht="16.5" customHeight="1">
      <c r="A387" s="157" t="s">
        <v>81</v>
      </c>
      <c r="B387" s="158"/>
      <c r="C387" s="159"/>
      <c r="D387" s="160">
        <f>SUM(D388)</f>
        <v>0</v>
      </c>
      <c r="E387" s="329">
        <f aca="true" t="shared" si="5" ref="E387:P387">SUM(E388)</f>
        <v>0</v>
      </c>
      <c r="F387" s="329">
        <f t="shared" si="5"/>
        <v>0</v>
      </c>
      <c r="G387" s="329">
        <f t="shared" si="5"/>
        <v>152718</v>
      </c>
      <c r="H387" s="329">
        <f t="shared" si="5"/>
        <v>152718.48</v>
      </c>
      <c r="I387" s="329">
        <f t="shared" si="5"/>
        <v>0</v>
      </c>
      <c r="J387" s="329">
        <v>0</v>
      </c>
      <c r="K387" s="329">
        <v>22699</v>
      </c>
      <c r="L387" s="329"/>
      <c r="M387" s="448">
        <f>SUM(M388:M394)</f>
        <v>36000</v>
      </c>
      <c r="N387" s="480">
        <f t="shared" si="5"/>
        <v>0</v>
      </c>
      <c r="O387" s="512">
        <v>0</v>
      </c>
      <c r="P387" s="493">
        <f t="shared" si="5"/>
        <v>0</v>
      </c>
      <c r="Q387" s="329"/>
      <c r="R387" s="330">
        <v>0</v>
      </c>
    </row>
    <row r="388" spans="1:18" ht="16.5" customHeight="1">
      <c r="A388" s="246" t="s">
        <v>163</v>
      </c>
      <c r="B388" s="121" t="s">
        <v>257</v>
      </c>
      <c r="C388" s="88" t="s">
        <v>201</v>
      </c>
      <c r="D388" s="61"/>
      <c r="E388" s="300"/>
      <c r="F388" s="300"/>
      <c r="G388" s="301">
        <v>152718</v>
      </c>
      <c r="H388" s="302">
        <v>152718.48</v>
      </c>
      <c r="I388" s="300"/>
      <c r="J388" s="300">
        <v>0</v>
      </c>
      <c r="K388" s="300"/>
      <c r="L388" s="300"/>
      <c r="M388" s="437">
        <v>0</v>
      </c>
      <c r="N388" s="470"/>
      <c r="O388" s="503"/>
      <c r="P388" s="317"/>
      <c r="Q388" s="300"/>
      <c r="R388" s="301"/>
    </row>
    <row r="389" spans="1:18" ht="16.5" customHeight="1">
      <c r="A389" s="245" t="s">
        <v>161</v>
      </c>
      <c r="B389" s="277">
        <v>717001</v>
      </c>
      <c r="C389" s="88" t="s">
        <v>254</v>
      </c>
      <c r="D389" s="61"/>
      <c r="E389" s="300"/>
      <c r="F389" s="300"/>
      <c r="G389" s="301"/>
      <c r="H389" s="302"/>
      <c r="I389" s="300"/>
      <c r="J389" s="300"/>
      <c r="K389" s="300"/>
      <c r="L389" s="300"/>
      <c r="M389" s="437"/>
      <c r="N389" s="470"/>
      <c r="O389" s="503"/>
      <c r="P389" s="317"/>
      <c r="Q389" s="300"/>
      <c r="R389" s="301"/>
    </row>
    <row r="390" spans="1:18" ht="16.5" customHeight="1">
      <c r="A390" s="245" t="s">
        <v>163</v>
      </c>
      <c r="B390" s="274">
        <v>717001</v>
      </c>
      <c r="C390" s="88" t="s">
        <v>259</v>
      </c>
      <c r="D390" s="61"/>
      <c r="E390" s="300"/>
      <c r="F390" s="300"/>
      <c r="G390" s="301"/>
      <c r="H390" s="302"/>
      <c r="I390" s="300"/>
      <c r="J390" s="300"/>
      <c r="K390" s="300"/>
      <c r="L390" s="300"/>
      <c r="M390" s="437"/>
      <c r="N390" s="470"/>
      <c r="O390" s="503"/>
      <c r="P390" s="317"/>
      <c r="Q390" s="300"/>
      <c r="R390" s="301"/>
    </row>
    <row r="391" spans="1:18" ht="16.5" customHeight="1">
      <c r="A391" s="245" t="s">
        <v>332</v>
      </c>
      <c r="B391" s="274"/>
      <c r="C391" s="88"/>
      <c r="D391" s="61"/>
      <c r="E391" s="300"/>
      <c r="F391" s="300"/>
      <c r="G391" s="301"/>
      <c r="H391" s="302"/>
      <c r="I391" s="300"/>
      <c r="J391" s="300"/>
      <c r="K391" s="300"/>
      <c r="L391" s="300"/>
      <c r="M391" s="437"/>
      <c r="N391" s="470"/>
      <c r="O391" s="503"/>
      <c r="P391" s="317"/>
      <c r="Q391" s="300"/>
      <c r="R391" s="301"/>
    </row>
    <row r="392" spans="1:18" ht="16.5" customHeight="1">
      <c r="A392" s="245" t="s">
        <v>255</v>
      </c>
      <c r="B392" s="274">
        <v>721006</v>
      </c>
      <c r="C392" s="88" t="s">
        <v>244</v>
      </c>
      <c r="D392" s="61"/>
      <c r="E392" s="300"/>
      <c r="F392" s="300"/>
      <c r="G392" s="301"/>
      <c r="H392" s="302"/>
      <c r="I392" s="300"/>
      <c r="J392" s="300"/>
      <c r="K392" s="300"/>
      <c r="L392" s="300">
        <v>7000</v>
      </c>
      <c r="M392" s="437"/>
      <c r="N392" s="470"/>
      <c r="O392" s="503"/>
      <c r="P392" s="317"/>
      <c r="Q392" s="300"/>
      <c r="R392" s="301"/>
    </row>
    <row r="393" spans="1:18" ht="16.5" customHeight="1">
      <c r="A393" s="245"/>
      <c r="B393" s="274"/>
      <c r="C393" s="88"/>
      <c r="D393" s="61"/>
      <c r="E393" s="300"/>
      <c r="F393" s="300"/>
      <c r="G393" s="301"/>
      <c r="H393" s="302"/>
      <c r="I393" s="300"/>
      <c r="J393" s="300"/>
      <c r="K393" s="300"/>
      <c r="L393" s="300"/>
      <c r="M393" s="437"/>
      <c r="N393" s="470"/>
      <c r="O393" s="503"/>
      <c r="P393" s="317"/>
      <c r="Q393" s="300"/>
      <c r="R393" s="301"/>
    </row>
    <row r="394" spans="1:18" ht="16.5" customHeight="1">
      <c r="A394" s="245" t="s">
        <v>200</v>
      </c>
      <c r="B394" s="274">
        <v>717001</v>
      </c>
      <c r="C394" s="88" t="s">
        <v>253</v>
      </c>
      <c r="D394" s="61"/>
      <c r="E394" s="300"/>
      <c r="F394" s="300"/>
      <c r="G394" s="301"/>
      <c r="H394" s="302"/>
      <c r="I394" s="300"/>
      <c r="J394" s="300"/>
      <c r="K394" s="300"/>
      <c r="L394" s="300"/>
      <c r="M394" s="437">
        <v>36000</v>
      </c>
      <c r="N394" s="470"/>
      <c r="O394" s="503"/>
      <c r="P394" s="317"/>
      <c r="Q394" s="300"/>
      <c r="R394" s="301"/>
    </row>
    <row r="395" spans="1:18" ht="15.75" customHeight="1">
      <c r="A395" s="247" t="s">
        <v>15</v>
      </c>
      <c r="B395" s="90"/>
      <c r="C395" s="108"/>
      <c r="D395" s="109"/>
      <c r="E395" s="327"/>
      <c r="F395" s="331"/>
      <c r="G395" s="328"/>
      <c r="H395" s="328"/>
      <c r="I395" s="326"/>
      <c r="J395" s="326"/>
      <c r="K395" s="326"/>
      <c r="L395" s="326"/>
      <c r="M395" s="449"/>
      <c r="N395" s="481"/>
      <c r="O395" s="513"/>
      <c r="P395" s="494"/>
      <c r="Q395" s="332"/>
      <c r="R395" s="331"/>
    </row>
    <row r="396" spans="1:18" ht="13.5" customHeight="1">
      <c r="A396" s="218" t="s">
        <v>263</v>
      </c>
      <c r="B396" s="118"/>
      <c r="C396" s="91"/>
      <c r="D396" s="61">
        <f>SUM(D354,-D316,-D330)</f>
        <v>99876</v>
      </c>
      <c r="E396" s="302">
        <v>176525</v>
      </c>
      <c r="F396" s="301">
        <f>SUM(F354,-F316,-F330)</f>
        <v>153800</v>
      </c>
      <c r="G396" s="301">
        <v>193349</v>
      </c>
      <c r="H396" s="302">
        <v>193157.78</v>
      </c>
      <c r="I396" s="300">
        <f>SUM(I354,-I316,-I330)</f>
        <v>165881</v>
      </c>
      <c r="J396" s="300">
        <v>174773.43</v>
      </c>
      <c r="K396" s="300">
        <v>198050</v>
      </c>
      <c r="L396" s="300"/>
      <c r="M396" s="437">
        <v>164295</v>
      </c>
      <c r="N396" s="470">
        <f>SUM(N354,-N316,-N330)</f>
        <v>148724</v>
      </c>
      <c r="O396" s="503">
        <v>198153</v>
      </c>
      <c r="P396" s="317">
        <v>169560</v>
      </c>
      <c r="Q396" s="300">
        <v>179990</v>
      </c>
      <c r="R396" s="302">
        <v>176990</v>
      </c>
    </row>
    <row r="397" spans="1:18" ht="13.5" customHeight="1">
      <c r="A397" s="218" t="s">
        <v>261</v>
      </c>
      <c r="B397" s="92"/>
      <c r="C397" s="91"/>
      <c r="D397" s="61" t="e">
        <f>SUM(#REF!)</f>
        <v>#REF!</v>
      </c>
      <c r="E397" s="302">
        <v>150481</v>
      </c>
      <c r="F397" s="301" t="e">
        <f>SUM(#REF!)</f>
        <v>#REF!</v>
      </c>
      <c r="G397" s="301">
        <v>60916</v>
      </c>
      <c r="H397" s="302">
        <v>60904.62</v>
      </c>
      <c r="I397" s="300" t="e">
        <f>SUM(#REF!)</f>
        <v>#REF!</v>
      </c>
      <c r="J397" s="300">
        <v>69231.69</v>
      </c>
      <c r="K397" s="300">
        <v>59930</v>
      </c>
      <c r="L397" s="300"/>
      <c r="M397" s="437">
        <v>34200</v>
      </c>
      <c r="N397" s="470" t="e">
        <f>SUM(#REF!)</f>
        <v>#REF!</v>
      </c>
      <c r="O397" s="503">
        <v>119474.58</v>
      </c>
      <c r="P397" s="317">
        <v>22000</v>
      </c>
      <c r="Q397" s="300">
        <v>26000</v>
      </c>
      <c r="R397" s="302">
        <v>23000</v>
      </c>
    </row>
    <row r="398" spans="1:18" ht="13.5" customHeight="1">
      <c r="A398" s="218" t="s">
        <v>262</v>
      </c>
      <c r="B398" s="92"/>
      <c r="C398" s="104"/>
      <c r="D398" s="61">
        <f>SUM(D387)</f>
        <v>0</v>
      </c>
      <c r="E398" s="302">
        <f aca="true" t="shared" si="6" ref="E398:P398">SUM(E387)</f>
        <v>0</v>
      </c>
      <c r="F398" s="301">
        <f t="shared" si="6"/>
        <v>0</v>
      </c>
      <c r="G398" s="301">
        <f t="shared" si="6"/>
        <v>152718</v>
      </c>
      <c r="H398" s="302">
        <f>SUM(H387)</f>
        <v>152718.48</v>
      </c>
      <c r="I398" s="300">
        <f t="shared" si="6"/>
        <v>0</v>
      </c>
      <c r="J398" s="300">
        <v>0</v>
      </c>
      <c r="K398" s="300">
        <v>22699</v>
      </c>
      <c r="L398" s="300"/>
      <c r="M398" s="437">
        <v>36000</v>
      </c>
      <c r="N398" s="470">
        <f t="shared" si="6"/>
        <v>0</v>
      </c>
      <c r="O398" s="503">
        <v>0</v>
      </c>
      <c r="P398" s="317">
        <f t="shared" si="6"/>
        <v>0</v>
      </c>
      <c r="Q398" s="300">
        <v>0</v>
      </c>
      <c r="R398" s="302">
        <f>SUM(R387)</f>
        <v>0</v>
      </c>
    </row>
    <row r="399" spans="1:18" ht="13.5" customHeight="1">
      <c r="A399" s="218" t="s">
        <v>167</v>
      </c>
      <c r="B399" s="92"/>
      <c r="C399" s="104"/>
      <c r="D399" s="61">
        <f>SUM(D316,D330)</f>
        <v>0</v>
      </c>
      <c r="E399" s="302">
        <v>147140</v>
      </c>
      <c r="F399" s="301">
        <f>SUM(F316,F330)</f>
        <v>141410</v>
      </c>
      <c r="G399" s="301">
        <v>159348</v>
      </c>
      <c r="H399" s="302">
        <v>159012.88</v>
      </c>
      <c r="I399" s="300">
        <v>164020</v>
      </c>
      <c r="J399" s="300">
        <v>167040.7</v>
      </c>
      <c r="K399" s="300">
        <v>162975</v>
      </c>
      <c r="L399" s="300"/>
      <c r="M399" s="437">
        <v>162115</v>
      </c>
      <c r="N399" s="470">
        <f>SUM(N316,N330)</f>
        <v>141300</v>
      </c>
      <c r="O399" s="503">
        <v>166991</v>
      </c>
      <c r="P399" s="317">
        <v>171510</v>
      </c>
      <c r="Q399" s="300">
        <v>174120</v>
      </c>
      <c r="R399" s="302">
        <v>172860</v>
      </c>
    </row>
    <row r="400" spans="1:18" ht="13.5" customHeight="1">
      <c r="A400" s="248" t="s">
        <v>80</v>
      </c>
      <c r="B400" s="93"/>
      <c r="C400" s="105"/>
      <c r="D400" s="107" t="e">
        <f>SUM(D396:D399)</f>
        <v>#REF!</v>
      </c>
      <c r="E400" s="333">
        <f aca="true" t="shared" si="7" ref="E400:P400">SUM(E396:E399)</f>
        <v>474146</v>
      </c>
      <c r="F400" s="334" t="e">
        <f t="shared" si="7"/>
        <v>#REF!</v>
      </c>
      <c r="G400" s="334">
        <f t="shared" si="7"/>
        <v>566331</v>
      </c>
      <c r="H400" s="333">
        <f>SUM(H396:H399)</f>
        <v>565793.76</v>
      </c>
      <c r="I400" s="335" t="e">
        <f t="shared" si="7"/>
        <v>#REF!</v>
      </c>
      <c r="J400" s="335">
        <f>SUM(J402)</f>
        <v>0</v>
      </c>
      <c r="K400" s="335">
        <v>443654</v>
      </c>
      <c r="L400" s="335"/>
      <c r="M400" s="450">
        <f>SUM(M396:M399)</f>
        <v>396610</v>
      </c>
      <c r="N400" s="482" t="e">
        <f t="shared" si="7"/>
        <v>#REF!</v>
      </c>
      <c r="O400" s="514">
        <f>SUM(O396:O399)</f>
        <v>484618.58</v>
      </c>
      <c r="P400" s="495">
        <f t="shared" si="7"/>
        <v>363070</v>
      </c>
      <c r="Q400" s="335">
        <f>SUM(Q396:Q399)</f>
        <v>380110</v>
      </c>
      <c r="R400" s="333">
        <f>SUM(R396,R397,R398,R399)</f>
        <v>372850</v>
      </c>
    </row>
    <row r="401" spans="1:18" ht="12.75" customHeight="1" thickBot="1">
      <c r="A401" s="222"/>
      <c r="B401" s="122"/>
      <c r="C401" s="91"/>
      <c r="D401" s="61"/>
      <c r="E401" s="302"/>
      <c r="F401" s="301"/>
      <c r="G401" s="301"/>
      <c r="H401" s="302"/>
      <c r="I401" s="300"/>
      <c r="J401" s="300"/>
      <c r="K401" s="300"/>
      <c r="L401" s="300"/>
      <c r="M401" s="437"/>
      <c r="N401" s="470"/>
      <c r="O401" s="503"/>
      <c r="P401" s="317"/>
      <c r="Q401" s="300"/>
      <c r="R401" s="302"/>
    </row>
    <row r="402" spans="1:18" ht="17.25" thickBot="1" thickTop="1">
      <c r="A402" s="249"/>
      <c r="B402" s="122"/>
      <c r="C402" s="63"/>
      <c r="D402" s="61"/>
      <c r="E402" s="300"/>
      <c r="F402" s="300"/>
      <c r="G402" s="301"/>
      <c r="H402" s="302"/>
      <c r="I402" s="300"/>
      <c r="J402" s="300"/>
      <c r="K402" s="300"/>
      <c r="L402" s="300"/>
      <c r="M402" s="437"/>
      <c r="N402" s="470"/>
      <c r="O402" s="503"/>
      <c r="P402" s="317"/>
      <c r="Q402" s="300"/>
      <c r="R402" s="302"/>
    </row>
    <row r="403" spans="2:18" ht="17.25" hidden="1" thickBot="1" thickTop="1">
      <c r="B403" s="106"/>
      <c r="C403" s="28">
        <f>PMT(3.8%/12,144,10000000,0,0)</f>
        <v>-86584.97545242871</v>
      </c>
      <c r="D403" s="51"/>
      <c r="E403" s="336"/>
      <c r="F403" s="336"/>
      <c r="G403" s="337"/>
      <c r="H403" s="338"/>
      <c r="I403" s="336"/>
      <c r="J403" s="336"/>
      <c r="K403" s="336"/>
      <c r="L403" s="336"/>
      <c r="M403" s="451"/>
      <c r="N403" s="339"/>
      <c r="O403" s="515"/>
      <c r="P403" s="336"/>
      <c r="Q403" s="336"/>
      <c r="R403" s="338"/>
    </row>
    <row r="404" spans="3:18" ht="14.25" hidden="1" thickBot="1" thickTop="1">
      <c r="C404" s="29">
        <f>+C403*-144</f>
        <v>12468236.465149734</v>
      </c>
      <c r="D404" s="51"/>
      <c r="E404" s="336"/>
      <c r="F404" s="336"/>
      <c r="G404" s="337"/>
      <c r="H404" s="338"/>
      <c r="I404" s="336"/>
      <c r="J404" s="336"/>
      <c r="K404" s="336"/>
      <c r="L404" s="336"/>
      <c r="M404" s="451"/>
      <c r="N404" s="339"/>
      <c r="O404" s="515"/>
      <c r="P404" s="336"/>
      <c r="Q404" s="336"/>
      <c r="R404" s="338"/>
    </row>
    <row r="405" spans="3:18" ht="14.25" hidden="1" thickBot="1" thickTop="1">
      <c r="C405" s="30">
        <f>+C403*-12</f>
        <v>1039019.7054291446</v>
      </c>
      <c r="D405" s="51"/>
      <c r="E405" s="336"/>
      <c r="F405" s="336"/>
      <c r="G405" s="337"/>
      <c r="H405" s="338"/>
      <c r="I405" s="336"/>
      <c r="J405" s="336"/>
      <c r="K405" s="336"/>
      <c r="L405" s="336"/>
      <c r="M405" s="451"/>
      <c r="N405" s="339"/>
      <c r="O405" s="515"/>
      <c r="P405" s="336"/>
      <c r="Q405" s="336"/>
      <c r="R405" s="338"/>
    </row>
    <row r="406" spans="2:18" ht="14.25" hidden="1" thickBot="1" thickTop="1">
      <c r="B406" s="26" t="s">
        <v>24</v>
      </c>
      <c r="C406" s="30" t="e">
        <f>+#REF!</f>
        <v>#REF!</v>
      </c>
      <c r="D406" s="51"/>
      <c r="E406" s="336"/>
      <c r="F406" s="336"/>
      <c r="G406" s="337"/>
      <c r="H406" s="338"/>
      <c r="I406" s="336"/>
      <c r="J406" s="336"/>
      <c r="K406" s="336"/>
      <c r="L406" s="336"/>
      <c r="M406" s="451"/>
      <c r="N406" s="339"/>
      <c r="O406" s="515"/>
      <c r="P406" s="336"/>
      <c r="Q406" s="336"/>
      <c r="R406" s="338"/>
    </row>
    <row r="407" spans="2:18" ht="14.25" hidden="1" thickBot="1" thickTop="1">
      <c r="B407" s="26" t="s">
        <v>23</v>
      </c>
      <c r="C407" s="30" t="e">
        <f>+C406*12</f>
        <v>#REF!</v>
      </c>
      <c r="D407" s="51"/>
      <c r="E407" s="336"/>
      <c r="F407" s="336"/>
      <c r="G407" s="337"/>
      <c r="H407" s="338"/>
      <c r="I407" s="336"/>
      <c r="J407" s="336"/>
      <c r="K407" s="336"/>
      <c r="L407" s="336"/>
      <c r="M407" s="451"/>
      <c r="N407" s="339"/>
      <c r="O407" s="515"/>
      <c r="P407" s="336"/>
      <c r="Q407" s="336"/>
      <c r="R407" s="338"/>
    </row>
    <row r="408" spans="2:18" ht="14.25" customHeight="1" hidden="1">
      <c r="B408" s="26" t="s">
        <v>25</v>
      </c>
      <c r="C408" s="30">
        <v>69444.44</v>
      </c>
      <c r="D408" s="51"/>
      <c r="E408" s="336"/>
      <c r="F408" s="336"/>
      <c r="G408" s="337"/>
      <c r="H408" s="338"/>
      <c r="I408" s="336"/>
      <c r="J408" s="336"/>
      <c r="K408" s="336"/>
      <c r="L408" s="336"/>
      <c r="M408" s="451"/>
      <c r="N408" s="339"/>
      <c r="O408" s="515"/>
      <c r="P408" s="336"/>
      <c r="Q408" s="336"/>
      <c r="R408" s="338"/>
    </row>
    <row r="409" spans="2:18" ht="16.5" customHeight="1" hidden="1">
      <c r="B409" s="26" t="s">
        <v>26</v>
      </c>
      <c r="C409" s="30">
        <f>+C408*12</f>
        <v>833333.28</v>
      </c>
      <c r="D409" s="51"/>
      <c r="E409" s="336"/>
      <c r="F409" s="336"/>
      <c r="G409" s="337"/>
      <c r="H409" s="338"/>
      <c r="I409" s="336"/>
      <c r="J409" s="336"/>
      <c r="K409" s="336"/>
      <c r="L409" s="336"/>
      <c r="M409" s="451"/>
      <c r="N409" s="339"/>
      <c r="O409" s="515"/>
      <c r="P409" s="336"/>
      <c r="Q409" s="336"/>
      <c r="R409" s="338"/>
    </row>
    <row r="410" spans="2:18" ht="11.25" customHeight="1" hidden="1" thickTop="1">
      <c r="B410" s="26" t="s">
        <v>27</v>
      </c>
      <c r="C410" s="20"/>
      <c r="D410" s="51"/>
      <c r="E410" s="336"/>
      <c r="F410" s="336"/>
      <c r="G410" s="337"/>
      <c r="H410" s="338"/>
      <c r="I410" s="336"/>
      <c r="J410" s="336"/>
      <c r="K410" s="336"/>
      <c r="L410" s="336"/>
      <c r="M410" s="451"/>
      <c r="N410" s="339"/>
      <c r="O410" s="515"/>
      <c r="P410" s="336"/>
      <c r="Q410" s="336"/>
      <c r="R410" s="338"/>
    </row>
    <row r="411" spans="2:18" ht="14.25" hidden="1" thickBot="1" thickTop="1">
      <c r="B411" s="26" t="s">
        <v>28</v>
      </c>
      <c r="C411" s="33"/>
      <c r="D411" s="51"/>
      <c r="E411" s="336"/>
      <c r="F411" s="336"/>
      <c r="G411" s="337"/>
      <c r="H411" s="338"/>
      <c r="I411" s="336"/>
      <c r="J411" s="336"/>
      <c r="K411" s="336"/>
      <c r="L411" s="336"/>
      <c r="M411" s="451"/>
      <c r="N411" s="339"/>
      <c r="O411" s="515"/>
      <c r="P411" s="336"/>
      <c r="Q411" s="336"/>
      <c r="R411" s="338"/>
    </row>
    <row r="412" spans="2:18" ht="16.5" hidden="1" thickBot="1" thickTop="1">
      <c r="B412" s="31"/>
      <c r="C412" s="35">
        <f>PMT(4%/12,156,15000000,0,0)</f>
        <v>-123467.42335590994</v>
      </c>
      <c r="D412" s="51"/>
      <c r="E412" s="336"/>
      <c r="F412" s="336"/>
      <c r="G412" s="337"/>
      <c r="H412" s="338"/>
      <c r="I412" s="336"/>
      <c r="J412" s="336"/>
      <c r="K412" s="336"/>
      <c r="L412" s="336"/>
      <c r="M412" s="451"/>
      <c r="N412" s="339"/>
      <c r="O412" s="515"/>
      <c r="P412" s="336"/>
      <c r="Q412" s="336"/>
      <c r="R412" s="338"/>
    </row>
    <row r="413" spans="2:18" ht="16.5" hidden="1" thickBot="1" thickTop="1">
      <c r="B413" s="32" t="s">
        <v>33</v>
      </c>
      <c r="C413" s="36">
        <f>(+C412*12)*-1</f>
        <v>1481609.0802709193</v>
      </c>
      <c r="D413" s="51"/>
      <c r="E413" s="336"/>
      <c r="F413" s="336"/>
      <c r="G413" s="337"/>
      <c r="H413" s="338"/>
      <c r="I413" s="336"/>
      <c r="J413" s="336"/>
      <c r="K413" s="336"/>
      <c r="L413" s="336"/>
      <c r="M413" s="451"/>
      <c r="N413" s="339"/>
      <c r="O413" s="515"/>
      <c r="P413" s="336"/>
      <c r="Q413" s="336"/>
      <c r="R413" s="338"/>
    </row>
    <row r="414" spans="2:18" ht="16.5" hidden="1" thickBot="1" thickTop="1">
      <c r="B414" s="34" t="s">
        <v>30</v>
      </c>
      <c r="C414" s="36">
        <f>+C413-C415</f>
        <v>231609.08027091925</v>
      </c>
      <c r="D414" s="51"/>
      <c r="E414" s="336"/>
      <c r="F414" s="336"/>
      <c r="G414" s="337"/>
      <c r="H414" s="338"/>
      <c r="I414" s="336"/>
      <c r="J414" s="336"/>
      <c r="K414" s="336"/>
      <c r="L414" s="336"/>
      <c r="M414" s="451"/>
      <c r="N414" s="339"/>
      <c r="O414" s="515"/>
      <c r="P414" s="336"/>
      <c r="Q414" s="336"/>
      <c r="R414" s="338"/>
    </row>
    <row r="415" spans="2:18" ht="16.5" hidden="1" thickBot="1" thickTop="1">
      <c r="B415" s="34" t="s">
        <v>31</v>
      </c>
      <c r="C415" s="37">
        <f>+((15000000/144)*12)</f>
        <v>1250000</v>
      </c>
      <c r="D415" s="51"/>
      <c r="E415" s="336"/>
      <c r="F415" s="336"/>
      <c r="G415" s="337"/>
      <c r="H415" s="338"/>
      <c r="I415" s="336"/>
      <c r="J415" s="336"/>
      <c r="K415" s="336"/>
      <c r="L415" s="336"/>
      <c r="M415" s="451"/>
      <c r="N415" s="339"/>
      <c r="O415" s="515"/>
      <c r="P415" s="336"/>
      <c r="Q415" s="336"/>
      <c r="R415" s="338"/>
    </row>
    <row r="416" spans="2:18" ht="14.25" hidden="1" thickBot="1" thickTop="1">
      <c r="B416" s="123" t="s">
        <v>32</v>
      </c>
      <c r="C416" s="20"/>
      <c r="D416" s="51"/>
      <c r="E416" s="336"/>
      <c r="F416" s="336"/>
      <c r="G416" s="337"/>
      <c r="H416" s="338"/>
      <c r="I416" s="336"/>
      <c r="J416" s="336"/>
      <c r="K416" s="336"/>
      <c r="L416" s="336"/>
      <c r="M416" s="451"/>
      <c r="N416" s="339"/>
      <c r="O416" s="515"/>
      <c r="P416" s="336"/>
      <c r="Q416" s="336"/>
      <c r="R416" s="338"/>
    </row>
    <row r="417" spans="1:18" s="14" customFormat="1" ht="17.25" thickBot="1" thickTop="1">
      <c r="A417" s="162" t="s">
        <v>179</v>
      </c>
      <c r="B417" s="162"/>
      <c r="C417" s="162"/>
      <c r="D417" s="163"/>
      <c r="E417" s="340"/>
      <c r="F417" s="340"/>
      <c r="G417" s="341"/>
      <c r="H417" s="342"/>
      <c r="I417" s="340"/>
      <c r="J417" s="340"/>
      <c r="K417" s="340"/>
      <c r="L417" s="340"/>
      <c r="M417" s="452"/>
      <c r="N417" s="483"/>
      <c r="O417" s="342"/>
      <c r="P417" s="496"/>
      <c r="Q417" s="340"/>
      <c r="R417" s="342"/>
    </row>
    <row r="418" spans="1:18" ht="12.75" customHeight="1" thickBot="1">
      <c r="A418" s="164" t="s">
        <v>14</v>
      </c>
      <c r="B418" s="165"/>
      <c r="C418" s="165"/>
      <c r="D418" s="166">
        <f>SUM(príjmy!D68)</f>
        <v>474981</v>
      </c>
      <c r="E418" s="343">
        <v>474981</v>
      </c>
      <c r="F418" s="344">
        <f>SUM(príjmy!G68)</f>
        <v>690991.4700000001</v>
      </c>
      <c r="G418" s="344">
        <v>689282</v>
      </c>
      <c r="H418" s="345">
        <v>690991.47</v>
      </c>
      <c r="I418" s="344">
        <v>344180</v>
      </c>
      <c r="J418" s="344">
        <v>427333.25</v>
      </c>
      <c r="K418" s="344">
        <v>574068</v>
      </c>
      <c r="L418" s="344"/>
      <c r="M418" s="453">
        <v>513762</v>
      </c>
      <c r="N418" s="484">
        <f>SUM(príjmy!M68)</f>
        <v>363070</v>
      </c>
      <c r="O418" s="345">
        <v>485327</v>
      </c>
      <c r="P418" s="497">
        <v>363070</v>
      </c>
      <c r="Q418" s="344">
        <v>380110</v>
      </c>
      <c r="R418" s="345">
        <v>372850</v>
      </c>
    </row>
    <row r="419" spans="1:18" ht="15.75" thickBot="1">
      <c r="A419" s="250" t="s">
        <v>80</v>
      </c>
      <c r="B419" s="165"/>
      <c r="C419" s="165"/>
      <c r="D419" s="166" t="e">
        <f>SUM(D400)</f>
        <v>#REF!</v>
      </c>
      <c r="E419" s="340">
        <f>SUM(E400)</f>
        <v>474146</v>
      </c>
      <c r="F419" s="344" t="e">
        <f>SUM(F400)</f>
        <v>#REF!</v>
      </c>
      <c r="G419" s="344">
        <f>SUM(G400)</f>
        <v>566331</v>
      </c>
      <c r="H419" s="345">
        <f>SUM(H400)</f>
        <v>565793.76</v>
      </c>
      <c r="I419" s="344">
        <v>344180</v>
      </c>
      <c r="J419" s="344">
        <v>411045.82</v>
      </c>
      <c r="K419" s="344">
        <v>443654</v>
      </c>
      <c r="L419" s="344"/>
      <c r="M419" s="453">
        <v>396610</v>
      </c>
      <c r="N419" s="484" t="e">
        <f>SUM(N400)</f>
        <v>#REF!</v>
      </c>
      <c r="O419" s="345">
        <v>484618.58</v>
      </c>
      <c r="P419" s="497">
        <f>SUM(P400)</f>
        <v>363070</v>
      </c>
      <c r="Q419" s="344">
        <v>380110</v>
      </c>
      <c r="R419" s="345">
        <f>SUM(R400)</f>
        <v>372850</v>
      </c>
    </row>
    <row r="420" spans="1:18" s="161" customFormat="1" ht="16.5" thickBot="1">
      <c r="A420" s="167" t="s">
        <v>180</v>
      </c>
      <c r="B420" s="168"/>
      <c r="C420" s="168"/>
      <c r="D420" s="169" t="e">
        <f aca="true" t="shared" si="8" ref="D420:I420">SUM(D418,-D419)</f>
        <v>#REF!</v>
      </c>
      <c r="E420" s="342">
        <f t="shared" si="8"/>
        <v>835</v>
      </c>
      <c r="F420" s="346" t="e">
        <f t="shared" si="8"/>
        <v>#REF!</v>
      </c>
      <c r="G420" s="346">
        <f t="shared" si="8"/>
        <v>122951</v>
      </c>
      <c r="H420" s="345">
        <f t="shared" si="8"/>
        <v>125197.70999999996</v>
      </c>
      <c r="I420" s="346">
        <f t="shared" si="8"/>
        <v>0</v>
      </c>
      <c r="J420" s="345">
        <v>16287.43</v>
      </c>
      <c r="K420" s="346">
        <v>130414</v>
      </c>
      <c r="L420" s="346"/>
      <c r="M420" s="453">
        <v>117152</v>
      </c>
      <c r="N420" s="484" t="e">
        <f>SUM(N418,-N419)</f>
        <v>#REF!</v>
      </c>
      <c r="O420" s="345">
        <v>708.42</v>
      </c>
      <c r="P420" s="532">
        <v>0</v>
      </c>
      <c r="Q420" s="345">
        <v>0</v>
      </c>
      <c r="R420" s="345">
        <f>SUM(R418,-R419)</f>
        <v>0</v>
      </c>
    </row>
    <row r="421" spans="2:18" ht="12.75" hidden="1">
      <c r="B421" s="20"/>
      <c r="C421" s="20"/>
      <c r="D421" s="51"/>
      <c r="E421" s="336"/>
      <c r="F421" s="336"/>
      <c r="G421" s="337"/>
      <c r="H421" s="338"/>
      <c r="I421" s="336"/>
      <c r="J421" s="336"/>
      <c r="K421" s="336"/>
      <c r="L421" s="336"/>
      <c r="M421" s="338"/>
      <c r="N421" s="339"/>
      <c r="O421" s="515"/>
      <c r="P421" s="336"/>
      <c r="Q421" s="336"/>
      <c r="R421" s="337"/>
    </row>
    <row r="422" spans="2:18" ht="12.75">
      <c r="B422" s="20"/>
      <c r="C422" s="20"/>
      <c r="D422" s="51"/>
      <c r="E422" s="336"/>
      <c r="F422" s="336"/>
      <c r="G422" s="337"/>
      <c r="H422" s="338"/>
      <c r="I422" s="336"/>
      <c r="J422" s="336"/>
      <c r="K422" s="336"/>
      <c r="L422" s="336"/>
      <c r="M422" s="523"/>
      <c r="N422" s="524"/>
      <c r="O422" s="338"/>
      <c r="P422" s="525"/>
      <c r="Q422" s="336"/>
      <c r="R422" s="337"/>
    </row>
    <row r="423" spans="2:18" ht="12.75">
      <c r="B423" s="20"/>
      <c r="C423" s="20"/>
      <c r="D423" s="51"/>
      <c r="E423" s="336"/>
      <c r="F423" s="336"/>
      <c r="G423" s="337"/>
      <c r="H423" s="338"/>
      <c r="I423" s="336"/>
      <c r="J423" s="336"/>
      <c r="K423" s="336"/>
      <c r="L423" s="336"/>
      <c r="M423" s="523"/>
      <c r="N423" s="524"/>
      <c r="O423" s="523"/>
      <c r="P423" s="525"/>
      <c r="Q423" s="336"/>
      <c r="R423" s="337"/>
    </row>
    <row r="424" spans="2:18" ht="12.75">
      <c r="B424" s="20"/>
      <c r="C424" s="20"/>
      <c r="D424" s="51"/>
      <c r="E424" s="336"/>
      <c r="F424" s="336"/>
      <c r="G424" s="337"/>
      <c r="H424" s="338"/>
      <c r="I424" s="336"/>
      <c r="J424" s="336"/>
      <c r="K424" s="336"/>
      <c r="L424" s="336"/>
      <c r="M424" s="523"/>
      <c r="N424" s="524"/>
      <c r="O424" s="523"/>
      <c r="P424" s="525"/>
      <c r="Q424" s="336"/>
      <c r="R424" s="337"/>
    </row>
    <row r="425" spans="1:18" ht="12.75" hidden="1">
      <c r="A425" s="251"/>
      <c r="B425" s="20"/>
      <c r="D425" s="51"/>
      <c r="E425" s="336"/>
      <c r="F425" s="336"/>
      <c r="G425" s="337"/>
      <c r="H425" s="338"/>
      <c r="I425" s="336"/>
      <c r="J425" s="336"/>
      <c r="K425" s="336"/>
      <c r="L425" s="336"/>
      <c r="M425" s="523"/>
      <c r="N425" s="524"/>
      <c r="O425" s="523"/>
      <c r="P425" s="525"/>
      <c r="Q425" s="336"/>
      <c r="R425" s="337"/>
    </row>
    <row r="426" spans="2:18" ht="12.75">
      <c r="B426" s="20"/>
      <c r="D426" s="51"/>
      <c r="E426" s="336"/>
      <c r="F426" s="336"/>
      <c r="G426" s="337"/>
      <c r="H426" s="338"/>
      <c r="I426" s="336"/>
      <c r="J426" s="336"/>
      <c r="K426" s="336"/>
      <c r="L426" s="336"/>
      <c r="M426" s="523"/>
      <c r="N426" s="524"/>
      <c r="O426" s="523"/>
      <c r="P426" s="525"/>
      <c r="Q426" s="336"/>
      <c r="R426" s="337"/>
    </row>
    <row r="427" spans="1:18" ht="12.75">
      <c r="A427" s="20"/>
      <c r="B427" s="20"/>
      <c r="C427" s="20"/>
      <c r="D427" s="51"/>
      <c r="E427" s="336"/>
      <c r="F427" s="336"/>
      <c r="G427" s="337"/>
      <c r="H427" s="338"/>
      <c r="I427" s="336"/>
      <c r="J427" s="336"/>
      <c r="K427" s="336"/>
      <c r="L427" s="336"/>
      <c r="M427" s="523"/>
      <c r="N427" s="524"/>
      <c r="O427" s="523"/>
      <c r="P427" s="525"/>
      <c r="Q427" s="336"/>
      <c r="R427" s="337"/>
    </row>
    <row r="428" spans="1:18" ht="12.75">
      <c r="A428" s="20"/>
      <c r="B428" s="20"/>
      <c r="C428" s="20"/>
      <c r="D428" s="51"/>
      <c r="E428" s="336"/>
      <c r="F428" s="336"/>
      <c r="G428" s="337"/>
      <c r="H428" s="338"/>
      <c r="I428" s="336"/>
      <c r="J428" s="336"/>
      <c r="K428" s="336"/>
      <c r="L428" s="336"/>
      <c r="M428" s="523"/>
      <c r="N428" s="524"/>
      <c r="O428" s="523"/>
      <c r="P428" s="525"/>
      <c r="Q428" s="336"/>
      <c r="R428" s="337"/>
    </row>
    <row r="429" spans="1:18" ht="12.75">
      <c r="A429" s="20"/>
      <c r="B429" s="20"/>
      <c r="C429" s="20"/>
      <c r="D429" s="51"/>
      <c r="E429" s="336"/>
      <c r="F429" s="336"/>
      <c r="G429" s="337"/>
      <c r="H429" s="338"/>
      <c r="I429" s="336"/>
      <c r="J429" s="336"/>
      <c r="K429" s="336"/>
      <c r="L429" s="336"/>
      <c r="M429" s="523"/>
      <c r="N429" s="524"/>
      <c r="O429" s="523"/>
      <c r="P429" s="525"/>
      <c r="Q429" s="336"/>
      <c r="R429" s="337"/>
    </row>
    <row r="430" spans="1:18" ht="12.75" hidden="1">
      <c r="A430" s="20"/>
      <c r="B430" s="20"/>
      <c r="C430" s="20"/>
      <c r="D430" s="51"/>
      <c r="E430" s="336"/>
      <c r="F430" s="336"/>
      <c r="G430" s="337"/>
      <c r="H430" s="338"/>
      <c r="I430" s="336"/>
      <c r="J430" s="336"/>
      <c r="K430" s="336"/>
      <c r="L430" s="336"/>
      <c r="M430" s="523"/>
      <c r="N430" s="524"/>
      <c r="O430" s="523"/>
      <c r="P430" s="525"/>
      <c r="Q430" s="336"/>
      <c r="R430" s="337"/>
    </row>
    <row r="431" spans="1:18" ht="12.75">
      <c r="A431" s="20"/>
      <c r="B431" s="20"/>
      <c r="C431" s="20"/>
      <c r="D431" s="51"/>
      <c r="E431" s="336"/>
      <c r="F431" s="336"/>
      <c r="G431" s="337"/>
      <c r="H431" s="338"/>
      <c r="I431" s="336"/>
      <c r="J431" s="336"/>
      <c r="K431" s="336"/>
      <c r="L431" s="336"/>
      <c r="M431" s="523"/>
      <c r="N431" s="524"/>
      <c r="O431" s="523"/>
      <c r="P431" s="392"/>
      <c r="Q431" s="303"/>
      <c r="R431" s="280"/>
    </row>
    <row r="432" spans="1:18" ht="12.75">
      <c r="A432" s="20"/>
      <c r="B432" s="20"/>
      <c r="C432" s="20"/>
      <c r="D432" s="51"/>
      <c r="E432" s="336"/>
      <c r="F432" s="336"/>
      <c r="G432" s="337"/>
      <c r="H432" s="338"/>
      <c r="I432" s="336"/>
      <c r="J432" s="336"/>
      <c r="K432" s="336"/>
      <c r="L432" s="336"/>
      <c r="M432" s="523"/>
      <c r="N432" s="524"/>
      <c r="O432" s="523"/>
      <c r="P432" s="392"/>
      <c r="Q432" s="303"/>
      <c r="R432" s="280"/>
    </row>
    <row r="433" spans="1:18" ht="12.75">
      <c r="A433" s="20"/>
      <c r="B433" s="20"/>
      <c r="C433" s="20"/>
      <c r="D433" s="51"/>
      <c r="E433" s="336"/>
      <c r="F433" s="336"/>
      <c r="G433" s="337"/>
      <c r="H433" s="338"/>
      <c r="I433" s="336"/>
      <c r="J433" s="336"/>
      <c r="K433" s="336"/>
      <c r="L433" s="336"/>
      <c r="M433" s="523"/>
      <c r="N433" s="524"/>
      <c r="O433" s="523"/>
      <c r="P433" s="392"/>
      <c r="Q433" s="303"/>
      <c r="R433" s="280"/>
    </row>
    <row r="434" spans="1:18" ht="12.75">
      <c r="A434" s="20"/>
      <c r="B434" s="20"/>
      <c r="C434" s="20"/>
      <c r="D434" s="51"/>
      <c r="E434" s="336"/>
      <c r="F434" s="336"/>
      <c r="G434" s="337"/>
      <c r="H434" s="337"/>
      <c r="I434" s="336"/>
      <c r="J434" s="336"/>
      <c r="K434" s="336"/>
      <c r="L434" s="336"/>
      <c r="M434" s="523"/>
      <c r="N434" s="524"/>
      <c r="O434" s="523"/>
      <c r="P434" s="392"/>
      <c r="Q434" s="303"/>
      <c r="R434" s="280"/>
    </row>
    <row r="435" spans="1:18" ht="12.75" hidden="1">
      <c r="A435" s="20"/>
      <c r="B435" s="20"/>
      <c r="C435" s="20"/>
      <c r="D435" s="51"/>
      <c r="E435" s="336"/>
      <c r="F435" s="336"/>
      <c r="G435" s="337"/>
      <c r="H435" s="337"/>
      <c r="I435" s="336"/>
      <c r="J435" s="336"/>
      <c r="K435" s="336"/>
      <c r="L435" s="336"/>
      <c r="M435" s="523"/>
      <c r="N435" s="524"/>
      <c r="O435" s="523"/>
      <c r="P435" s="392"/>
      <c r="Q435" s="303"/>
      <c r="R435" s="280"/>
    </row>
    <row r="436" spans="1:18" ht="12.75" hidden="1">
      <c r="A436" s="20"/>
      <c r="B436" s="20"/>
      <c r="C436" s="20"/>
      <c r="D436" s="51"/>
      <c r="E436" s="336"/>
      <c r="F436" s="336"/>
      <c r="G436" s="337"/>
      <c r="H436" s="337"/>
      <c r="I436" s="336"/>
      <c r="J436" s="336"/>
      <c r="K436" s="336"/>
      <c r="L436" s="336"/>
      <c r="M436" s="523"/>
      <c r="N436" s="524"/>
      <c r="O436" s="523"/>
      <c r="P436" s="392"/>
      <c r="Q436" s="303"/>
      <c r="R436" s="280"/>
    </row>
    <row r="437" spans="1:18" ht="12.75">
      <c r="A437" s="20"/>
      <c r="B437" s="20"/>
      <c r="C437" s="20"/>
      <c r="D437" s="51"/>
      <c r="E437" s="336"/>
      <c r="F437" s="336"/>
      <c r="G437" s="337"/>
      <c r="H437" s="337"/>
      <c r="I437" s="336"/>
      <c r="J437" s="336"/>
      <c r="K437" s="336"/>
      <c r="L437" s="336"/>
      <c r="M437" s="523"/>
      <c r="N437" s="524"/>
      <c r="O437" s="523"/>
      <c r="P437" s="392"/>
      <c r="Q437" s="303"/>
      <c r="R437" s="280"/>
    </row>
    <row r="438" spans="1:18" ht="12.75">
      <c r="A438" s="20"/>
      <c r="B438" s="20"/>
      <c r="C438" s="20"/>
      <c r="D438" s="51"/>
      <c r="E438" s="336"/>
      <c r="F438" s="336"/>
      <c r="G438" s="337"/>
      <c r="H438" s="337"/>
      <c r="I438" s="336"/>
      <c r="J438" s="336"/>
      <c r="K438" s="336"/>
      <c r="L438" s="336"/>
      <c r="M438" s="523"/>
      <c r="N438" s="524"/>
      <c r="O438" s="523"/>
      <c r="P438" s="392"/>
      <c r="Q438" s="303"/>
      <c r="R438" s="280"/>
    </row>
    <row r="439" spans="1:18" ht="12.75">
      <c r="A439" s="20"/>
      <c r="B439" s="20"/>
      <c r="C439" s="20"/>
      <c r="D439" s="51"/>
      <c r="E439" s="336"/>
      <c r="F439" s="336"/>
      <c r="G439" s="337"/>
      <c r="H439" s="337"/>
      <c r="I439" s="336"/>
      <c r="J439" s="336"/>
      <c r="K439" s="336"/>
      <c r="L439" s="336"/>
      <c r="M439" s="523"/>
      <c r="N439" s="524"/>
      <c r="O439" s="523"/>
      <c r="P439" s="392"/>
      <c r="Q439" s="303"/>
      <c r="R439" s="280"/>
    </row>
    <row r="440" spans="1:18" ht="12.75">
      <c r="A440" s="20"/>
      <c r="B440" s="20"/>
      <c r="C440" s="20"/>
      <c r="D440" s="51"/>
      <c r="E440" s="336"/>
      <c r="F440" s="336"/>
      <c r="G440" s="337"/>
      <c r="H440" s="337"/>
      <c r="I440" s="336"/>
      <c r="J440" s="336"/>
      <c r="K440" s="336"/>
      <c r="L440" s="336"/>
      <c r="M440" s="523"/>
      <c r="N440" s="524"/>
      <c r="O440" s="523"/>
      <c r="P440" s="392"/>
      <c r="Q440" s="303"/>
      <c r="R440" s="280"/>
    </row>
    <row r="441" spans="1:18" ht="12.75">
      <c r="A441" s="20"/>
      <c r="B441" s="20"/>
      <c r="C441" s="20"/>
      <c r="D441" s="51"/>
      <c r="E441" s="336"/>
      <c r="F441" s="336"/>
      <c r="G441" s="337"/>
      <c r="H441" s="337"/>
      <c r="I441" s="336"/>
      <c r="J441" s="336"/>
      <c r="K441" s="336"/>
      <c r="L441" s="336"/>
      <c r="M441" s="523"/>
      <c r="N441" s="524"/>
      <c r="O441" s="523"/>
      <c r="P441" s="392"/>
      <c r="Q441" s="303"/>
      <c r="R441" s="280"/>
    </row>
    <row r="442" spans="1:18" ht="12.75">
      <c r="A442" s="20"/>
      <c r="B442" s="20"/>
      <c r="C442" s="20"/>
      <c r="D442" s="51"/>
      <c r="E442" s="336"/>
      <c r="F442" s="336"/>
      <c r="G442" s="337"/>
      <c r="H442" s="337"/>
      <c r="I442" s="336"/>
      <c r="J442" s="336"/>
      <c r="K442" s="336"/>
      <c r="L442" s="336"/>
      <c r="M442" s="523"/>
      <c r="N442" s="524"/>
      <c r="O442" s="523"/>
      <c r="P442" s="392"/>
      <c r="Q442" s="303"/>
      <c r="R442" s="280"/>
    </row>
    <row r="443" spans="1:18" ht="12.75">
      <c r="A443" s="20"/>
      <c r="D443" s="51"/>
      <c r="E443" s="336"/>
      <c r="F443" s="336"/>
      <c r="G443" s="337"/>
      <c r="H443" s="337"/>
      <c r="I443" s="336"/>
      <c r="J443" s="336"/>
      <c r="K443" s="336"/>
      <c r="L443" s="336"/>
      <c r="M443" s="523"/>
      <c r="N443" s="524"/>
      <c r="O443" s="523"/>
      <c r="P443" s="392"/>
      <c r="Q443" s="303"/>
      <c r="R443" s="280"/>
    </row>
    <row r="444" spans="1:18" ht="12.75">
      <c r="A444" s="20"/>
      <c r="D444" s="51"/>
      <c r="E444" s="336"/>
      <c r="F444" s="336"/>
      <c r="G444" s="337"/>
      <c r="H444" s="337"/>
      <c r="I444" s="336"/>
      <c r="J444" s="336"/>
      <c r="K444" s="336"/>
      <c r="L444" s="336"/>
      <c r="M444" s="523"/>
      <c r="N444" s="524"/>
      <c r="O444" s="523"/>
      <c r="P444" s="392"/>
      <c r="Q444" s="303"/>
      <c r="R444" s="280"/>
    </row>
    <row r="445" spans="1:18" ht="12.75" hidden="1">
      <c r="A445" s="20"/>
      <c r="D445" s="51"/>
      <c r="E445" s="336"/>
      <c r="F445" s="336"/>
      <c r="G445" s="337"/>
      <c r="H445" s="337"/>
      <c r="I445" s="336"/>
      <c r="J445" s="336"/>
      <c r="K445" s="336"/>
      <c r="L445" s="336"/>
      <c r="M445" s="523"/>
      <c r="N445" s="524"/>
      <c r="O445" s="523"/>
      <c r="P445" s="392"/>
      <c r="Q445" s="303"/>
      <c r="R445" s="280"/>
    </row>
    <row r="446" spans="1:18" ht="12.75" hidden="1">
      <c r="A446" s="20"/>
      <c r="D446" s="51"/>
      <c r="E446" s="336"/>
      <c r="F446" s="336"/>
      <c r="G446" s="337"/>
      <c r="H446" s="337"/>
      <c r="I446" s="336"/>
      <c r="J446" s="336"/>
      <c r="K446" s="336"/>
      <c r="L446" s="336"/>
      <c r="M446" s="523"/>
      <c r="N446" s="524"/>
      <c r="O446" s="523"/>
      <c r="P446" s="392"/>
      <c r="Q446" s="303"/>
      <c r="R446" s="280"/>
    </row>
    <row r="447" spans="1:18" ht="12.75">
      <c r="A447" s="20"/>
      <c r="D447" s="51"/>
      <c r="E447" s="347"/>
      <c r="F447" s="347"/>
      <c r="G447" s="348"/>
      <c r="H447" s="348"/>
      <c r="I447" s="347"/>
      <c r="J447" s="347"/>
      <c r="K447" s="347"/>
      <c r="L447" s="347"/>
      <c r="M447" s="526"/>
      <c r="N447" s="527"/>
      <c r="O447" s="526"/>
      <c r="P447" s="192"/>
      <c r="Q447" s="4"/>
      <c r="R447" s="199"/>
    </row>
    <row r="448" spans="1:18" ht="12.75">
      <c r="A448" s="20"/>
      <c r="C448" s="20"/>
      <c r="D448" s="51"/>
      <c r="E448" s="347"/>
      <c r="F448" s="347"/>
      <c r="G448" s="348"/>
      <c r="H448" s="348"/>
      <c r="I448" s="347"/>
      <c r="J448" s="347"/>
      <c r="K448" s="347"/>
      <c r="L448" s="347"/>
      <c r="M448" s="528"/>
      <c r="N448" s="527"/>
      <c r="O448" s="526"/>
      <c r="P448" s="192"/>
      <c r="Q448" s="4"/>
      <c r="R448" s="199"/>
    </row>
    <row r="449" spans="1:18" ht="12.75">
      <c r="A449" s="20"/>
      <c r="C449" s="20"/>
      <c r="D449" s="51"/>
      <c r="E449" s="347"/>
      <c r="F449" s="347"/>
      <c r="G449" s="348"/>
      <c r="H449" s="348"/>
      <c r="I449" s="347"/>
      <c r="J449" s="347"/>
      <c r="K449" s="347"/>
      <c r="L449" s="347"/>
      <c r="M449" s="528"/>
      <c r="N449" s="527"/>
      <c r="O449" s="526"/>
      <c r="P449" s="192"/>
      <c r="Q449" s="4"/>
      <c r="R449" s="199"/>
    </row>
    <row r="450" spans="1:18" ht="12.75">
      <c r="A450" s="20"/>
      <c r="B450" s="20"/>
      <c r="C450" s="20"/>
      <c r="D450" s="51"/>
      <c r="E450" s="347"/>
      <c r="F450" s="347"/>
      <c r="G450" s="347"/>
      <c r="H450" s="347"/>
      <c r="I450" s="347"/>
      <c r="J450" s="347"/>
      <c r="K450" s="347"/>
      <c r="L450" s="347"/>
      <c r="M450" s="528"/>
      <c r="N450" s="527"/>
      <c r="O450" s="526"/>
      <c r="P450" s="192"/>
      <c r="Q450" s="4"/>
      <c r="R450" s="199"/>
    </row>
    <row r="451" spans="1:18" ht="12.75">
      <c r="A451" s="20"/>
      <c r="B451" s="20"/>
      <c r="C451" s="20"/>
      <c r="D451" s="51"/>
      <c r="E451" s="347"/>
      <c r="F451" s="347"/>
      <c r="G451" s="347"/>
      <c r="H451" s="347"/>
      <c r="I451" s="347"/>
      <c r="J451" s="347"/>
      <c r="K451" s="347"/>
      <c r="L451" s="347"/>
      <c r="M451" s="528"/>
      <c r="N451" s="529"/>
      <c r="O451" s="526"/>
      <c r="P451" s="192"/>
      <c r="Q451" s="4"/>
      <c r="R451" s="199"/>
    </row>
    <row r="452" spans="1:18" ht="12.75">
      <c r="A452" s="20"/>
      <c r="B452" s="20"/>
      <c r="C452" s="20"/>
      <c r="D452" s="51"/>
      <c r="E452" s="347"/>
      <c r="F452" s="347"/>
      <c r="G452" s="347"/>
      <c r="H452" s="347"/>
      <c r="I452" s="347"/>
      <c r="J452" s="347"/>
      <c r="K452" s="347"/>
      <c r="L452" s="347"/>
      <c r="M452" s="528"/>
      <c r="N452" s="529"/>
      <c r="O452" s="526"/>
      <c r="P452" s="192"/>
      <c r="Q452" s="4"/>
      <c r="R452" s="199"/>
    </row>
    <row r="453" spans="1:18" ht="12.75">
      <c r="A453" s="20"/>
      <c r="B453" s="20"/>
      <c r="C453" s="20"/>
      <c r="D453" s="51"/>
      <c r="E453" s="347"/>
      <c r="F453" s="347"/>
      <c r="G453" s="347"/>
      <c r="H453" s="347"/>
      <c r="I453" s="347"/>
      <c r="J453" s="347"/>
      <c r="K453" s="347"/>
      <c r="L453" s="347"/>
      <c r="M453" s="528"/>
      <c r="N453" s="529"/>
      <c r="O453" s="526"/>
      <c r="P453" s="192"/>
      <c r="Q453" s="4"/>
      <c r="R453" s="199"/>
    </row>
    <row r="454" spans="1:18" ht="12.75">
      <c r="A454" s="20"/>
      <c r="B454" s="20"/>
      <c r="C454" s="20"/>
      <c r="D454" s="51"/>
      <c r="E454" s="347"/>
      <c r="F454" s="347"/>
      <c r="G454" s="347"/>
      <c r="H454" s="347"/>
      <c r="I454" s="347"/>
      <c r="J454" s="347"/>
      <c r="K454" s="347"/>
      <c r="L454" s="347"/>
      <c r="M454" s="528"/>
      <c r="N454" s="529"/>
      <c r="O454" s="526"/>
      <c r="P454" s="192"/>
      <c r="Q454" s="4"/>
      <c r="R454" s="199"/>
    </row>
    <row r="455" spans="1:18" ht="12.75">
      <c r="A455" s="20"/>
      <c r="B455" s="20"/>
      <c r="C455" s="20"/>
      <c r="D455" s="51"/>
      <c r="E455" s="347"/>
      <c r="F455" s="347"/>
      <c r="G455" s="347"/>
      <c r="H455" s="347"/>
      <c r="I455" s="347"/>
      <c r="J455" s="347"/>
      <c r="K455" s="347"/>
      <c r="L455" s="347"/>
      <c r="M455" s="528"/>
      <c r="N455" s="529"/>
      <c r="O455" s="526"/>
      <c r="P455" s="192"/>
      <c r="Q455" s="4"/>
      <c r="R455" s="199"/>
    </row>
    <row r="456" spans="1:18" ht="12.75">
      <c r="A456" s="20"/>
      <c r="B456" s="20"/>
      <c r="C456" s="20"/>
      <c r="D456" s="51"/>
      <c r="E456" s="347"/>
      <c r="F456" s="347"/>
      <c r="G456" s="347"/>
      <c r="H456" s="347"/>
      <c r="I456" s="347"/>
      <c r="J456" s="347"/>
      <c r="K456" s="347"/>
      <c r="L456" s="347"/>
      <c r="M456" s="529"/>
      <c r="N456" s="529"/>
      <c r="O456" s="526"/>
      <c r="P456" s="192"/>
      <c r="Q456" s="4"/>
      <c r="R456" s="199"/>
    </row>
    <row r="457" spans="1:18" ht="12.75">
      <c r="A457" s="20"/>
      <c r="B457" s="20"/>
      <c r="C457" s="20"/>
      <c r="D457" s="51"/>
      <c r="E457" s="347"/>
      <c r="F457" s="347"/>
      <c r="G457" s="347"/>
      <c r="H457" s="347"/>
      <c r="I457" s="347"/>
      <c r="J457" s="347"/>
      <c r="K457" s="347"/>
      <c r="L457" s="347"/>
      <c r="M457" s="529"/>
      <c r="N457" s="529"/>
      <c r="O457" s="526"/>
      <c r="P457" s="192"/>
      <c r="Q457" s="4"/>
      <c r="R457" s="199"/>
    </row>
    <row r="458" spans="1:18" ht="12.75">
      <c r="A458" s="20"/>
      <c r="B458" s="20"/>
      <c r="C458" s="20"/>
      <c r="D458" s="51"/>
      <c r="E458" s="347"/>
      <c r="F458" s="347"/>
      <c r="G458" s="347"/>
      <c r="H458" s="347"/>
      <c r="I458" s="347"/>
      <c r="J458" s="347"/>
      <c r="K458" s="347"/>
      <c r="L458" s="347"/>
      <c r="M458" s="529"/>
      <c r="N458" s="529"/>
      <c r="O458" s="526"/>
      <c r="P458" s="192"/>
      <c r="Q458" s="4"/>
      <c r="R458" s="199"/>
    </row>
    <row r="459" spans="1:18" ht="12.75" hidden="1">
      <c r="A459" s="20"/>
      <c r="B459" s="20"/>
      <c r="C459" s="20"/>
      <c r="D459" s="51"/>
      <c r="E459" s="347"/>
      <c r="F459" s="347"/>
      <c r="G459" s="347"/>
      <c r="H459" s="347"/>
      <c r="I459" s="347"/>
      <c r="J459" s="347"/>
      <c r="K459" s="347"/>
      <c r="L459" s="347"/>
      <c r="M459" s="529"/>
      <c r="N459" s="529"/>
      <c r="O459" s="526"/>
      <c r="P459" s="192"/>
      <c r="Q459" s="4"/>
      <c r="R459" s="199"/>
    </row>
    <row r="460" spans="1:18" ht="12.75" hidden="1">
      <c r="A460" s="20"/>
      <c r="B460" s="20"/>
      <c r="C460" s="20"/>
      <c r="D460" s="51"/>
      <c r="E460" s="347"/>
      <c r="F460" s="347"/>
      <c r="G460" s="347"/>
      <c r="H460" s="347"/>
      <c r="I460" s="347"/>
      <c r="J460" s="347"/>
      <c r="K460" s="347"/>
      <c r="L460" s="347"/>
      <c r="M460" s="529"/>
      <c r="N460" s="529"/>
      <c r="O460" s="526"/>
      <c r="P460" s="192"/>
      <c r="Q460" s="4"/>
      <c r="R460" s="199"/>
    </row>
    <row r="461" spans="1:18" ht="12.75">
      <c r="A461" s="20"/>
      <c r="B461" s="20"/>
      <c r="C461" s="20"/>
      <c r="D461" s="51"/>
      <c r="E461" s="347"/>
      <c r="F461" s="347"/>
      <c r="G461" s="347"/>
      <c r="H461" s="347"/>
      <c r="I461" s="347"/>
      <c r="J461" s="347"/>
      <c r="K461" s="347"/>
      <c r="L461" s="347"/>
      <c r="M461" s="529"/>
      <c r="N461" s="529"/>
      <c r="O461" s="526"/>
      <c r="P461" s="192"/>
      <c r="Q461" s="4"/>
      <c r="R461" s="199"/>
    </row>
    <row r="462" spans="1:18" ht="12.75">
      <c r="A462" s="20"/>
      <c r="B462" s="20"/>
      <c r="C462" s="20"/>
      <c r="D462" s="51"/>
      <c r="E462" s="347"/>
      <c r="F462" s="347"/>
      <c r="G462" s="347"/>
      <c r="H462" s="347"/>
      <c r="I462" s="347"/>
      <c r="J462" s="347"/>
      <c r="K462" s="347"/>
      <c r="L462" s="347"/>
      <c r="M462" s="529"/>
      <c r="N462" s="529"/>
      <c r="O462" s="526"/>
      <c r="P462" s="192"/>
      <c r="Q462" s="4"/>
      <c r="R462" s="199"/>
    </row>
    <row r="463" spans="1:18" ht="12.75">
      <c r="A463" s="20"/>
      <c r="B463" s="20"/>
      <c r="C463" s="20"/>
      <c r="D463" s="51"/>
      <c r="E463" s="347"/>
      <c r="F463" s="347"/>
      <c r="G463" s="347"/>
      <c r="H463" s="347"/>
      <c r="I463" s="347"/>
      <c r="J463" s="347"/>
      <c r="K463" s="347"/>
      <c r="L463" s="347"/>
      <c r="M463" s="529"/>
      <c r="N463" s="529"/>
      <c r="O463" s="526"/>
      <c r="P463" s="192"/>
      <c r="Q463" s="4"/>
      <c r="R463" s="199"/>
    </row>
    <row r="464" spans="1:18" ht="12.75">
      <c r="A464" s="20"/>
      <c r="B464" s="20"/>
      <c r="C464" s="20"/>
      <c r="D464" s="51"/>
      <c r="E464" s="347"/>
      <c r="F464" s="347"/>
      <c r="G464" s="347"/>
      <c r="H464" s="347"/>
      <c r="I464" s="347"/>
      <c r="J464" s="347"/>
      <c r="K464" s="347"/>
      <c r="L464" s="347"/>
      <c r="M464" s="529"/>
      <c r="N464" s="529"/>
      <c r="O464" s="526"/>
      <c r="P464" s="192"/>
      <c r="Q464" s="4"/>
      <c r="R464" s="199"/>
    </row>
    <row r="465" spans="1:18" ht="12.75">
      <c r="A465" s="20"/>
      <c r="B465" s="20"/>
      <c r="C465" s="20"/>
      <c r="D465" s="51"/>
      <c r="E465" s="347"/>
      <c r="F465" s="347"/>
      <c r="G465" s="347"/>
      <c r="H465" s="347"/>
      <c r="I465" s="347"/>
      <c r="J465" s="347"/>
      <c r="K465" s="347"/>
      <c r="L465" s="347"/>
      <c r="M465" s="529"/>
      <c r="N465" s="529"/>
      <c r="O465" s="526"/>
      <c r="P465" s="192"/>
      <c r="Q465" s="4"/>
      <c r="R465" s="199"/>
    </row>
    <row r="466" spans="1:18" ht="12.75">
      <c r="A466" s="20"/>
      <c r="B466" s="20"/>
      <c r="C466" s="20"/>
      <c r="D466" s="51"/>
      <c r="E466" s="347"/>
      <c r="F466" s="347"/>
      <c r="G466" s="4"/>
      <c r="H466" s="4"/>
      <c r="I466" s="4"/>
      <c r="J466" s="4"/>
      <c r="K466" s="4"/>
      <c r="L466" s="4"/>
      <c r="M466" s="192"/>
      <c r="N466" s="192"/>
      <c r="O466" s="530"/>
      <c r="P466" s="192"/>
      <c r="Q466" s="4"/>
      <c r="R466" s="199"/>
    </row>
    <row r="467" spans="1:18" ht="12.75">
      <c r="A467" s="20"/>
      <c r="B467" s="20"/>
      <c r="C467" s="20"/>
      <c r="D467" s="51"/>
      <c r="E467" s="347"/>
      <c r="F467" s="347"/>
      <c r="G467" s="4"/>
      <c r="H467" s="4"/>
      <c r="I467" s="4"/>
      <c r="J467" s="4"/>
      <c r="K467" s="4"/>
      <c r="L467" s="4"/>
      <c r="M467" s="192"/>
      <c r="N467" s="192"/>
      <c r="O467" s="192"/>
      <c r="P467" s="192"/>
      <c r="Q467" s="4"/>
      <c r="R467" s="199"/>
    </row>
    <row r="468" spans="1:18" ht="12.75">
      <c r="A468" s="20"/>
      <c r="B468" s="20"/>
      <c r="C468" s="20"/>
      <c r="D468" s="51"/>
      <c r="E468" s="51"/>
      <c r="F468" s="51"/>
      <c r="M468" s="1"/>
      <c r="N468" s="1"/>
      <c r="O468" s="1"/>
      <c r="P468" s="1"/>
      <c r="R468" s="199"/>
    </row>
    <row r="469" spans="1:18" ht="12.75">
      <c r="A469" s="20"/>
      <c r="B469" s="20"/>
      <c r="C469" s="20"/>
      <c r="D469" s="51"/>
      <c r="E469" s="51"/>
      <c r="F469" s="51"/>
      <c r="M469" s="1"/>
      <c r="N469" s="1"/>
      <c r="O469" s="1"/>
      <c r="P469" s="1"/>
      <c r="R469" s="199"/>
    </row>
    <row r="470" spans="1:16" ht="12.75">
      <c r="A470" s="20"/>
      <c r="B470" s="20"/>
      <c r="C470" s="20"/>
      <c r="D470" s="51"/>
      <c r="E470" s="51"/>
      <c r="F470" s="51"/>
      <c r="M470" s="1"/>
      <c r="N470" s="1"/>
      <c r="O470" s="1"/>
      <c r="P470" s="1"/>
    </row>
    <row r="471" spans="1:16" ht="12.75">
      <c r="A471" s="20"/>
      <c r="B471" s="20"/>
      <c r="C471" s="20"/>
      <c r="D471" s="51"/>
      <c r="E471" s="51"/>
      <c r="F471" s="51"/>
      <c r="M471" s="1"/>
      <c r="N471" s="1"/>
      <c r="O471" s="1"/>
      <c r="P471" s="1"/>
    </row>
    <row r="472" spans="1:16" ht="12.75">
      <c r="A472" s="20"/>
      <c r="B472" s="20"/>
      <c r="C472" s="20"/>
      <c r="D472" s="51"/>
      <c r="E472" s="51"/>
      <c r="F472" s="51"/>
      <c r="M472" s="1"/>
      <c r="N472" s="1"/>
      <c r="O472" s="1"/>
      <c r="P472" s="1"/>
    </row>
    <row r="473" spans="1:16" ht="12.75">
      <c r="A473" s="20"/>
      <c r="B473" s="20"/>
      <c r="C473" s="20"/>
      <c r="D473" s="51"/>
      <c r="E473" s="51"/>
      <c r="F473" s="51"/>
      <c r="M473" s="1"/>
      <c r="N473" s="1"/>
      <c r="O473" s="1"/>
      <c r="P473" s="1"/>
    </row>
    <row r="474" spans="1:16" ht="12.75">
      <c r="A474" s="20"/>
      <c r="B474" s="20"/>
      <c r="C474" s="20"/>
      <c r="D474" s="51"/>
      <c r="E474" s="51"/>
      <c r="F474" s="51"/>
      <c r="M474" s="1"/>
      <c r="N474" s="1"/>
      <c r="O474" s="1"/>
      <c r="P474" s="1"/>
    </row>
    <row r="475" spans="1:6" ht="12.75">
      <c r="A475" s="20"/>
      <c r="B475" s="20"/>
      <c r="C475" s="20"/>
      <c r="D475" s="51"/>
      <c r="E475" s="51"/>
      <c r="F475" s="51"/>
    </row>
    <row r="476" spans="1:6" ht="12.75">
      <c r="A476" s="20"/>
      <c r="B476" s="20"/>
      <c r="C476" s="20"/>
      <c r="D476" s="51"/>
      <c r="E476" s="51"/>
      <c r="F476" s="51"/>
    </row>
    <row r="477" spans="1:6" ht="11.25">
      <c r="A477" s="20"/>
      <c r="B477" s="20"/>
      <c r="C477" s="20"/>
      <c r="D477" s="52"/>
      <c r="E477" s="52"/>
      <c r="F477" s="52"/>
    </row>
    <row r="478" spans="1:6" ht="11.25">
      <c r="A478" s="20"/>
      <c r="B478" s="20"/>
      <c r="C478" s="20"/>
      <c r="D478" s="52"/>
      <c r="E478" s="52"/>
      <c r="F478" s="52"/>
    </row>
    <row r="479" spans="1:6" ht="19.5" customHeight="1">
      <c r="A479" s="20"/>
      <c r="B479" s="20"/>
      <c r="C479" s="20"/>
      <c r="D479" s="52"/>
      <c r="E479" s="52"/>
      <c r="F479" s="52"/>
    </row>
    <row r="480" spans="1:6" ht="11.25">
      <c r="A480" s="20"/>
      <c r="B480" s="20"/>
      <c r="D480" s="52"/>
      <c r="E480" s="52"/>
      <c r="F480" s="52"/>
    </row>
    <row r="481" spans="1:6" ht="11.25">
      <c r="A481" s="20"/>
      <c r="B481" s="20"/>
      <c r="D481" s="52"/>
      <c r="E481" s="52"/>
      <c r="F481" s="52"/>
    </row>
    <row r="482" spans="1:6" ht="11.25">
      <c r="A482" s="20"/>
      <c r="D482" s="52"/>
      <c r="E482" s="52"/>
      <c r="F482" s="52"/>
    </row>
    <row r="483" spans="1:6" ht="11.25">
      <c r="A483" s="20"/>
      <c r="D483" s="52"/>
      <c r="E483" s="52"/>
      <c r="F483" s="52"/>
    </row>
    <row r="484" spans="1:6" ht="11.25">
      <c r="A484" s="20"/>
      <c r="D484" s="52"/>
      <c r="E484" s="52"/>
      <c r="F484" s="52"/>
    </row>
    <row r="485" spans="1:6" ht="17.25" customHeight="1">
      <c r="A485" s="20"/>
      <c r="D485" s="52"/>
      <c r="E485" s="52"/>
      <c r="F485" s="52"/>
    </row>
    <row r="486" spans="1:6" ht="11.25">
      <c r="A486" s="20"/>
      <c r="D486" s="52"/>
      <c r="E486" s="52"/>
      <c r="F486" s="52"/>
    </row>
    <row r="487" spans="1:6" ht="11.25">
      <c r="A487" s="20"/>
      <c r="D487" s="52"/>
      <c r="E487" s="52"/>
      <c r="F487" s="52"/>
    </row>
    <row r="488" spans="1:6" ht="11.25">
      <c r="A488" s="20"/>
      <c r="D488" s="52"/>
      <c r="E488" s="52"/>
      <c r="F488" s="52"/>
    </row>
    <row r="489" spans="1:6" ht="11.25">
      <c r="A489" s="20"/>
      <c r="D489" s="52"/>
      <c r="E489" s="52"/>
      <c r="F489" s="52"/>
    </row>
    <row r="490" spans="1:6" ht="11.25">
      <c r="A490" s="20"/>
      <c r="D490" s="52"/>
      <c r="E490" s="52"/>
      <c r="F490" s="52"/>
    </row>
    <row r="491" spans="1:6" ht="11.25">
      <c r="A491" s="20"/>
      <c r="B491" s="20"/>
      <c r="C491" s="20"/>
      <c r="D491" s="52"/>
      <c r="E491" s="52"/>
      <c r="F491" s="52"/>
    </row>
    <row r="492" spans="1:6" ht="11.25">
      <c r="A492" s="20"/>
      <c r="B492" s="20"/>
      <c r="C492" s="20"/>
      <c r="D492" s="52"/>
      <c r="E492" s="52"/>
      <c r="F492" s="52"/>
    </row>
    <row r="493" spans="1:6" ht="11.25">
      <c r="A493" s="20"/>
      <c r="B493" s="20"/>
      <c r="C493" s="20"/>
      <c r="D493" s="52"/>
      <c r="E493" s="52"/>
      <c r="F493" s="52"/>
    </row>
    <row r="494" spans="1:6" ht="11.25">
      <c r="A494" s="20"/>
      <c r="B494" s="20"/>
      <c r="C494" s="20"/>
      <c r="D494" s="52"/>
      <c r="E494" s="52"/>
      <c r="F494" s="52"/>
    </row>
    <row r="495" spans="1:6" ht="11.25">
      <c r="A495" s="20"/>
      <c r="B495" s="20"/>
      <c r="C495" s="20"/>
      <c r="D495" s="52"/>
      <c r="E495" s="52"/>
      <c r="F495" s="52"/>
    </row>
    <row r="496" spans="1:6" ht="11.25">
      <c r="A496" s="20"/>
      <c r="B496" s="20"/>
      <c r="C496" s="20"/>
      <c r="D496" s="52"/>
      <c r="E496" s="52"/>
      <c r="F496" s="52"/>
    </row>
    <row r="497" spans="1:6" ht="11.25">
      <c r="A497" s="20"/>
      <c r="B497" s="20"/>
      <c r="C497" s="20"/>
      <c r="D497" s="52"/>
      <c r="E497" s="52"/>
      <c r="F497" s="52"/>
    </row>
    <row r="498" spans="1:6" ht="11.25">
      <c r="A498" s="20"/>
      <c r="B498" s="20"/>
      <c r="C498" s="20"/>
      <c r="D498" s="52"/>
      <c r="E498" s="52"/>
      <c r="F498" s="52"/>
    </row>
    <row r="499" spans="1:6" ht="11.25">
      <c r="A499" s="20"/>
      <c r="B499" s="20"/>
      <c r="C499" s="20"/>
      <c r="D499" s="52"/>
      <c r="E499" s="52"/>
      <c r="F499" s="52"/>
    </row>
    <row r="500" spans="1:6" ht="11.25">
      <c r="A500" s="20"/>
      <c r="B500" s="20"/>
      <c r="C500" s="20"/>
      <c r="D500" s="52"/>
      <c r="E500" s="52"/>
      <c r="F500" s="52"/>
    </row>
    <row r="501" spans="1:6" ht="11.25">
      <c r="A501" s="20"/>
      <c r="B501" s="20"/>
      <c r="C501" s="20"/>
      <c r="D501" s="52"/>
      <c r="E501" s="52"/>
      <c r="F501" s="52"/>
    </row>
    <row r="502" spans="1:6" ht="11.25">
      <c r="A502" s="20"/>
      <c r="B502" s="20"/>
      <c r="C502" s="20"/>
      <c r="D502" s="52"/>
      <c r="E502" s="52"/>
      <c r="F502" s="52"/>
    </row>
    <row r="503" spans="1:6" ht="11.25">
      <c r="A503" s="20"/>
      <c r="B503" s="20"/>
      <c r="C503" s="20"/>
      <c r="D503" s="52"/>
      <c r="E503" s="52"/>
      <c r="F503" s="52"/>
    </row>
    <row r="504" spans="1:6" ht="11.25">
      <c r="A504" s="20"/>
      <c r="B504" s="20"/>
      <c r="C504" s="20"/>
      <c r="D504" s="52"/>
      <c r="E504" s="52"/>
      <c r="F504" s="52"/>
    </row>
    <row r="505" spans="1:6" ht="11.25">
      <c r="A505" s="20"/>
      <c r="B505" s="20"/>
      <c r="C505" s="20"/>
      <c r="D505" s="52"/>
      <c r="E505" s="52"/>
      <c r="F505" s="52"/>
    </row>
    <row r="506" spans="1:6" ht="11.25">
      <c r="A506" s="20"/>
      <c r="B506" s="20"/>
      <c r="C506" s="20"/>
      <c r="D506" s="52"/>
      <c r="E506" s="52"/>
      <c r="F506" s="52"/>
    </row>
    <row r="507" spans="1:6" ht="11.25">
      <c r="A507" s="20"/>
      <c r="B507" s="20"/>
      <c r="C507" s="20"/>
      <c r="D507" s="52"/>
      <c r="E507" s="52"/>
      <c r="F507" s="52"/>
    </row>
    <row r="508" spans="1:6" ht="11.25">
      <c r="A508" s="20"/>
      <c r="B508" s="20"/>
      <c r="C508" s="20"/>
      <c r="D508" s="52"/>
      <c r="E508" s="52"/>
      <c r="F508" s="52"/>
    </row>
    <row r="509" spans="1:6" ht="11.25">
      <c r="A509" s="20"/>
      <c r="B509" s="20"/>
      <c r="C509" s="20"/>
      <c r="D509" s="52"/>
      <c r="E509" s="52"/>
      <c r="F509" s="52"/>
    </row>
    <row r="510" spans="1:6" ht="11.25">
      <c r="A510" s="20"/>
      <c r="B510" s="20"/>
      <c r="C510" s="20"/>
      <c r="D510" s="52"/>
      <c r="E510" s="52"/>
      <c r="F510" s="52"/>
    </row>
    <row r="511" spans="1:6" ht="11.25">
      <c r="A511" s="20"/>
      <c r="B511" s="20"/>
      <c r="C511" s="20"/>
      <c r="D511" s="52"/>
      <c r="E511" s="52"/>
      <c r="F511" s="52"/>
    </row>
    <row r="512" spans="1:6" ht="11.25">
      <c r="A512" s="20"/>
      <c r="B512" s="20"/>
      <c r="C512" s="20"/>
      <c r="D512" s="52"/>
      <c r="E512" s="52"/>
      <c r="F512" s="52"/>
    </row>
    <row r="513" spans="1:6" ht="11.25">
      <c r="A513" s="20"/>
      <c r="B513" s="20"/>
      <c r="C513" s="20"/>
      <c r="D513" s="52"/>
      <c r="E513" s="52"/>
      <c r="F513" s="52"/>
    </row>
    <row r="514" spans="1:6" ht="11.25">
      <c r="A514" s="20"/>
      <c r="B514" s="20"/>
      <c r="C514" s="20"/>
      <c r="D514" s="52"/>
      <c r="E514" s="52"/>
      <c r="F514" s="52"/>
    </row>
    <row r="515" spans="1:6" ht="11.25">
      <c r="A515" s="20"/>
      <c r="B515" s="20"/>
      <c r="C515" s="20"/>
      <c r="D515" s="52"/>
      <c r="E515" s="52"/>
      <c r="F515" s="52"/>
    </row>
    <row r="516" spans="1:6" ht="11.25">
      <c r="A516" s="20"/>
      <c r="B516" s="20"/>
      <c r="C516" s="20"/>
      <c r="D516" s="52"/>
      <c r="E516" s="52"/>
      <c r="F516" s="52"/>
    </row>
    <row r="517" spans="1:6" ht="11.25">
      <c r="A517" s="20"/>
      <c r="B517" s="20"/>
      <c r="C517" s="20"/>
      <c r="D517" s="52"/>
      <c r="E517" s="52"/>
      <c r="F517" s="52"/>
    </row>
    <row r="518" spans="1:6" ht="11.25">
      <c r="A518" s="20"/>
      <c r="B518" s="20"/>
      <c r="C518" s="20"/>
      <c r="D518" s="52"/>
      <c r="E518" s="52"/>
      <c r="F518" s="52"/>
    </row>
    <row r="519" spans="1:6" ht="11.25">
      <c r="A519" s="20"/>
      <c r="B519" s="20"/>
      <c r="C519" s="20"/>
      <c r="D519" s="52"/>
      <c r="E519" s="52"/>
      <c r="F519" s="52"/>
    </row>
    <row r="520" spans="1:6" ht="11.25">
      <c r="A520" s="20"/>
      <c r="B520" s="20"/>
      <c r="C520" s="20"/>
      <c r="D520" s="52"/>
      <c r="E520" s="52"/>
      <c r="F520" s="52"/>
    </row>
    <row r="521" spans="1:6" ht="11.25">
      <c r="A521" s="20"/>
      <c r="B521" s="20"/>
      <c r="C521" s="20"/>
      <c r="D521" s="52"/>
      <c r="E521" s="52"/>
      <c r="F521" s="52"/>
    </row>
    <row r="522" spans="1:6" ht="11.25">
      <c r="A522" s="20"/>
      <c r="B522" s="20"/>
      <c r="C522" s="20"/>
      <c r="D522" s="52"/>
      <c r="E522" s="52"/>
      <c r="F522" s="52"/>
    </row>
    <row r="523" spans="1:6" ht="11.25">
      <c r="A523" s="20"/>
      <c r="B523" s="20"/>
      <c r="C523" s="20"/>
      <c r="D523" s="52"/>
      <c r="E523" s="52"/>
      <c r="F523" s="52"/>
    </row>
    <row r="524" spans="1:6" ht="11.25">
      <c r="A524" s="20"/>
      <c r="B524" s="20"/>
      <c r="C524" s="20"/>
      <c r="D524" s="52"/>
      <c r="E524" s="52"/>
      <c r="F524" s="52"/>
    </row>
    <row r="525" spans="1:6" ht="11.25">
      <c r="A525" s="20"/>
      <c r="B525" s="20"/>
      <c r="C525" s="20"/>
      <c r="D525" s="52"/>
      <c r="E525" s="52"/>
      <c r="F525" s="52"/>
    </row>
    <row r="526" spans="1:6" ht="11.25">
      <c r="A526" s="20"/>
      <c r="B526" s="20"/>
      <c r="C526" s="20"/>
      <c r="D526" s="52"/>
      <c r="E526" s="52"/>
      <c r="F526" s="52"/>
    </row>
    <row r="527" spans="1:6" ht="11.25">
      <c r="A527" s="20"/>
      <c r="B527" s="20"/>
      <c r="C527" s="20"/>
      <c r="D527" s="52"/>
      <c r="E527" s="52"/>
      <c r="F527" s="52"/>
    </row>
    <row r="528" spans="1:6" ht="11.25">
      <c r="A528" s="20"/>
      <c r="B528" s="20"/>
      <c r="C528" s="20"/>
      <c r="D528" s="52"/>
      <c r="E528" s="52"/>
      <c r="F528" s="52"/>
    </row>
    <row r="529" spans="1:6" ht="11.25">
      <c r="A529" s="20"/>
      <c r="B529" s="20"/>
      <c r="C529" s="20"/>
      <c r="D529" s="52"/>
      <c r="E529" s="52"/>
      <c r="F529" s="52"/>
    </row>
    <row r="530" spans="1:6" ht="11.25">
      <c r="A530" s="20"/>
      <c r="B530" s="20"/>
      <c r="C530" s="20"/>
      <c r="D530" s="52"/>
      <c r="E530" s="52"/>
      <c r="F530" s="52"/>
    </row>
    <row r="531" spans="1:6" ht="11.25">
      <c r="A531" s="20"/>
      <c r="B531" s="20"/>
      <c r="C531" s="20"/>
      <c r="D531" s="52"/>
      <c r="E531" s="52"/>
      <c r="F531" s="52"/>
    </row>
    <row r="532" spans="1:6" ht="11.25">
      <c r="A532" s="20"/>
      <c r="B532" s="20"/>
      <c r="C532" s="20"/>
      <c r="D532" s="52"/>
      <c r="E532" s="52"/>
      <c r="F532" s="52"/>
    </row>
    <row r="533" spans="1:6" ht="11.25">
      <c r="A533" s="20"/>
      <c r="B533" s="20"/>
      <c r="C533" s="20"/>
      <c r="D533" s="52"/>
      <c r="E533" s="52"/>
      <c r="F533" s="52"/>
    </row>
    <row r="534" spans="1:6" ht="11.25">
      <c r="A534" s="20"/>
      <c r="B534" s="20"/>
      <c r="C534" s="20"/>
      <c r="D534" s="52"/>
      <c r="E534" s="52"/>
      <c r="F534" s="52"/>
    </row>
    <row r="535" spans="1:6" ht="11.25">
      <c r="A535" s="20"/>
      <c r="B535" s="20"/>
      <c r="C535" s="20"/>
      <c r="D535" s="52"/>
      <c r="E535" s="52"/>
      <c r="F535" s="52"/>
    </row>
    <row r="536" spans="1:6" ht="11.25">
      <c r="A536" s="20"/>
      <c r="B536" s="20"/>
      <c r="C536" s="20"/>
      <c r="D536" s="52"/>
      <c r="E536" s="52"/>
      <c r="F536" s="52"/>
    </row>
    <row r="537" spans="1:6" ht="11.25">
      <c r="A537" s="20"/>
      <c r="B537" s="20"/>
      <c r="C537" s="20"/>
      <c r="D537" s="52"/>
      <c r="E537" s="52"/>
      <c r="F537" s="52"/>
    </row>
    <row r="538" spans="1:6" ht="11.25">
      <c r="A538" s="20"/>
      <c r="B538" s="20"/>
      <c r="C538" s="20"/>
      <c r="D538" s="52"/>
      <c r="E538" s="52"/>
      <c r="F538" s="52"/>
    </row>
    <row r="539" spans="1:6" ht="11.25">
      <c r="A539" s="20"/>
      <c r="B539" s="20"/>
      <c r="C539" s="20"/>
      <c r="D539" s="52"/>
      <c r="E539" s="52"/>
      <c r="F539" s="52"/>
    </row>
    <row r="540" spans="1:6" ht="11.25">
      <c r="A540" s="20"/>
      <c r="B540" s="20"/>
      <c r="C540" s="20"/>
      <c r="D540" s="52"/>
      <c r="E540" s="52"/>
      <c r="F540" s="52"/>
    </row>
    <row r="541" spans="1:6" ht="11.25">
      <c r="A541" s="20"/>
      <c r="B541" s="20"/>
      <c r="C541" s="20"/>
      <c r="D541" s="52"/>
      <c r="E541" s="52"/>
      <c r="F541" s="52"/>
    </row>
    <row r="542" spans="1:6" ht="11.25">
      <c r="A542" s="20"/>
      <c r="B542" s="20"/>
      <c r="C542" s="20"/>
      <c r="D542" s="52"/>
      <c r="E542" s="52"/>
      <c r="F542" s="52"/>
    </row>
    <row r="543" spans="1:6" ht="11.25">
      <c r="A543" s="20"/>
      <c r="B543" s="20"/>
      <c r="C543" s="20"/>
      <c r="D543" s="52"/>
      <c r="E543" s="52"/>
      <c r="F543" s="52"/>
    </row>
    <row r="544" spans="1:6" ht="11.25">
      <c r="A544" s="20"/>
      <c r="B544" s="20"/>
      <c r="C544" s="20"/>
      <c r="D544" s="52"/>
      <c r="E544" s="52"/>
      <c r="F544" s="52"/>
    </row>
    <row r="545" spans="1:6" ht="11.25">
      <c r="A545" s="20"/>
      <c r="B545" s="20"/>
      <c r="C545" s="20"/>
      <c r="D545" s="52"/>
      <c r="E545" s="52"/>
      <c r="F545" s="52"/>
    </row>
    <row r="546" spans="1:6" ht="11.25">
      <c r="A546" s="20"/>
      <c r="B546" s="20"/>
      <c r="C546" s="20"/>
      <c r="D546" s="52"/>
      <c r="E546" s="52"/>
      <c r="F546" s="52"/>
    </row>
    <row r="547" spans="1:6" ht="11.25">
      <c r="A547" s="20"/>
      <c r="B547" s="20"/>
      <c r="C547" s="20"/>
      <c r="D547" s="52"/>
      <c r="E547" s="52"/>
      <c r="F547" s="52"/>
    </row>
    <row r="548" spans="1:6" ht="11.25">
      <c r="A548" s="20"/>
      <c r="B548" s="20"/>
      <c r="C548" s="20"/>
      <c r="D548" s="52"/>
      <c r="E548" s="52"/>
      <c r="F548" s="52"/>
    </row>
    <row r="549" spans="1:6" ht="11.25">
      <c r="A549" s="20"/>
      <c r="B549" s="20"/>
      <c r="C549" s="20"/>
      <c r="D549" s="52"/>
      <c r="E549" s="52"/>
      <c r="F549" s="52"/>
    </row>
    <row r="550" spans="1:6" ht="11.25">
      <c r="A550" s="20"/>
      <c r="B550" s="20"/>
      <c r="C550" s="20"/>
      <c r="D550" s="52"/>
      <c r="E550" s="52"/>
      <c r="F550" s="52"/>
    </row>
    <row r="551" spans="1:6" ht="11.25">
      <c r="A551" s="20"/>
      <c r="B551" s="20"/>
      <c r="C551" s="20"/>
      <c r="D551" s="52"/>
      <c r="E551" s="52"/>
      <c r="F551" s="52"/>
    </row>
    <row r="552" spans="1:6" ht="11.25">
      <c r="A552" s="20"/>
      <c r="B552" s="20"/>
      <c r="C552" s="20"/>
      <c r="D552" s="52"/>
      <c r="E552" s="52"/>
      <c r="F552" s="52"/>
    </row>
    <row r="553" spans="1:6" ht="11.25">
      <c r="A553" s="20"/>
      <c r="B553" s="20"/>
      <c r="C553" s="20"/>
      <c r="D553" s="52"/>
      <c r="E553" s="52"/>
      <c r="F553" s="52"/>
    </row>
    <row r="554" spans="1:6" ht="11.25">
      <c r="A554" s="20"/>
      <c r="B554" s="20"/>
      <c r="C554" s="20"/>
      <c r="D554" s="52"/>
      <c r="E554" s="52"/>
      <c r="F554" s="52"/>
    </row>
    <row r="555" spans="1:6" ht="11.25">
      <c r="A555" s="20"/>
      <c r="B555" s="20"/>
      <c r="C555" s="20"/>
      <c r="D555" s="52"/>
      <c r="E555" s="52"/>
      <c r="F555" s="52"/>
    </row>
    <row r="556" spans="1:6" ht="11.25">
      <c r="A556" s="20"/>
      <c r="B556" s="20"/>
      <c r="C556" s="20"/>
      <c r="D556" s="52"/>
      <c r="E556" s="52"/>
      <c r="F556" s="52"/>
    </row>
    <row r="557" spans="1:6" ht="11.25">
      <c r="A557" s="20"/>
      <c r="B557" s="20"/>
      <c r="C557" s="20"/>
      <c r="D557" s="52"/>
      <c r="E557" s="52"/>
      <c r="F557" s="52"/>
    </row>
    <row r="558" spans="1:6" ht="11.25">
      <c r="A558" s="20"/>
      <c r="B558" s="20"/>
      <c r="C558" s="20"/>
      <c r="D558" s="52"/>
      <c r="E558" s="52"/>
      <c r="F558" s="52"/>
    </row>
    <row r="559" spans="1:6" ht="11.25">
      <c r="A559" s="20"/>
      <c r="B559" s="20"/>
      <c r="C559" s="20"/>
      <c r="D559" s="52"/>
      <c r="E559" s="52"/>
      <c r="F559" s="52"/>
    </row>
    <row r="560" spans="1:6" ht="11.25">
      <c r="A560" s="20"/>
      <c r="B560" s="20"/>
      <c r="C560" s="20"/>
      <c r="D560" s="52"/>
      <c r="E560" s="52"/>
      <c r="F560" s="52"/>
    </row>
    <row r="561" spans="1:6" ht="11.25">
      <c r="A561" s="20"/>
      <c r="B561" s="20"/>
      <c r="C561" s="20"/>
      <c r="D561" s="52"/>
      <c r="E561" s="52"/>
      <c r="F561" s="52"/>
    </row>
    <row r="562" spans="1:6" ht="11.25">
      <c r="A562" s="20"/>
      <c r="B562" s="20"/>
      <c r="C562" s="20"/>
      <c r="D562" s="52"/>
      <c r="E562" s="52"/>
      <c r="F562" s="52"/>
    </row>
    <row r="563" spans="1:6" ht="11.25">
      <c r="A563" s="20"/>
      <c r="B563" s="20"/>
      <c r="C563" s="20"/>
      <c r="D563" s="52"/>
      <c r="E563" s="52"/>
      <c r="F563" s="52"/>
    </row>
    <row r="564" spans="1:6" ht="11.25">
      <c r="A564" s="20"/>
      <c r="B564" s="20"/>
      <c r="C564" s="20"/>
      <c r="D564" s="52"/>
      <c r="E564" s="52"/>
      <c r="F564" s="52"/>
    </row>
    <row r="565" spans="1:6" ht="11.25">
      <c r="A565" s="20"/>
      <c r="B565" s="20"/>
      <c r="C565" s="20"/>
      <c r="D565" s="52"/>
      <c r="E565" s="52"/>
      <c r="F565" s="52"/>
    </row>
    <row r="566" spans="1:6" ht="11.25">
      <c r="A566" s="20"/>
      <c r="B566" s="20"/>
      <c r="C566" s="20"/>
      <c r="D566" s="52"/>
      <c r="E566" s="52"/>
      <c r="F566" s="52"/>
    </row>
    <row r="567" spans="1:6" ht="11.25">
      <c r="A567" s="20"/>
      <c r="B567" s="20"/>
      <c r="C567" s="20"/>
      <c r="D567" s="52"/>
      <c r="E567" s="52"/>
      <c r="F567" s="52"/>
    </row>
    <row r="568" spans="1:6" ht="11.25">
      <c r="A568" s="20"/>
      <c r="B568" s="20"/>
      <c r="C568" s="20"/>
      <c r="D568" s="52"/>
      <c r="E568" s="52"/>
      <c r="F568" s="52"/>
    </row>
    <row r="569" spans="1:6" ht="11.25">
      <c r="A569" s="20"/>
      <c r="B569" s="20"/>
      <c r="C569" s="20"/>
      <c r="D569" s="52"/>
      <c r="E569" s="52"/>
      <c r="F569" s="52"/>
    </row>
    <row r="570" spans="1:6" ht="11.25">
      <c r="A570" s="20"/>
      <c r="B570" s="20"/>
      <c r="C570" s="20"/>
      <c r="D570" s="52"/>
      <c r="E570" s="52"/>
      <c r="F570" s="52"/>
    </row>
    <row r="571" spans="1:6" ht="11.25">
      <c r="A571" s="20"/>
      <c r="B571" s="20"/>
      <c r="C571" s="20"/>
      <c r="D571" s="52"/>
      <c r="E571" s="52"/>
      <c r="F571" s="52"/>
    </row>
    <row r="572" spans="1:6" ht="11.25">
      <c r="A572" s="20"/>
      <c r="B572" s="20"/>
      <c r="C572" s="20"/>
      <c r="D572" s="52"/>
      <c r="E572" s="52"/>
      <c r="F572" s="52"/>
    </row>
    <row r="573" spans="1:6" ht="11.25">
      <c r="A573" s="20"/>
      <c r="B573" s="20"/>
      <c r="C573" s="20"/>
      <c r="D573" s="52"/>
      <c r="E573" s="52"/>
      <c r="F573" s="52"/>
    </row>
    <row r="574" spans="1:6" ht="11.25">
      <c r="A574" s="20"/>
      <c r="B574" s="20"/>
      <c r="C574" s="20"/>
      <c r="D574" s="52"/>
      <c r="E574" s="52"/>
      <c r="F574" s="52"/>
    </row>
    <row r="575" spans="1:6" ht="11.25">
      <c r="A575" s="20"/>
      <c r="B575" s="20"/>
      <c r="C575" s="20"/>
      <c r="D575" s="52"/>
      <c r="E575" s="52"/>
      <c r="F575" s="52"/>
    </row>
    <row r="576" spans="1:6" ht="11.25">
      <c r="A576" s="20"/>
      <c r="B576" s="20"/>
      <c r="C576" s="20"/>
      <c r="D576" s="52"/>
      <c r="E576" s="52"/>
      <c r="F576" s="52"/>
    </row>
    <row r="577" spans="1:6" ht="11.25">
      <c r="A577" s="20"/>
      <c r="B577" s="20"/>
      <c r="C577" s="20"/>
      <c r="D577" s="52"/>
      <c r="E577" s="52"/>
      <c r="F577" s="52"/>
    </row>
    <row r="578" spans="1:6" ht="11.25">
      <c r="A578" s="20"/>
      <c r="B578" s="20"/>
      <c r="C578" s="20"/>
      <c r="D578" s="52"/>
      <c r="E578" s="52"/>
      <c r="F578" s="52"/>
    </row>
    <row r="579" spans="1:6" ht="11.25">
      <c r="A579" s="20"/>
      <c r="B579" s="20"/>
      <c r="C579" s="20"/>
      <c r="D579" s="52"/>
      <c r="E579" s="52"/>
      <c r="F579" s="52"/>
    </row>
    <row r="580" spans="1:6" ht="11.25">
      <c r="A580" s="20"/>
      <c r="B580" s="20"/>
      <c r="C580" s="20"/>
      <c r="D580" s="52"/>
      <c r="E580" s="52"/>
      <c r="F580" s="52"/>
    </row>
    <row r="581" spans="1:6" ht="11.25">
      <c r="A581" s="20"/>
      <c r="B581" s="20"/>
      <c r="C581" s="20"/>
      <c r="D581" s="52"/>
      <c r="E581" s="52"/>
      <c r="F581" s="52"/>
    </row>
    <row r="582" spans="1:6" ht="11.25">
      <c r="A582" s="20"/>
      <c r="B582" s="20"/>
      <c r="C582" s="20"/>
      <c r="D582" s="52"/>
      <c r="E582" s="52"/>
      <c r="F582" s="52"/>
    </row>
    <row r="583" spans="1:6" ht="11.25">
      <c r="A583" s="20"/>
      <c r="B583" s="20"/>
      <c r="C583" s="20"/>
      <c r="D583" s="52"/>
      <c r="E583" s="52"/>
      <c r="F583" s="52"/>
    </row>
    <row r="584" spans="1:6" ht="11.25">
      <c r="A584" s="20"/>
      <c r="B584" s="20"/>
      <c r="C584" s="20"/>
      <c r="D584" s="52"/>
      <c r="E584" s="52"/>
      <c r="F584" s="52"/>
    </row>
    <row r="585" spans="1:6" ht="11.25">
      <c r="A585" s="20"/>
      <c r="B585" s="20"/>
      <c r="C585" s="20"/>
      <c r="D585" s="52"/>
      <c r="E585" s="52"/>
      <c r="F585" s="52"/>
    </row>
    <row r="586" spans="1:6" ht="11.25">
      <c r="A586" s="20"/>
      <c r="B586" s="20"/>
      <c r="C586" s="20"/>
      <c r="D586" s="52"/>
      <c r="E586" s="52"/>
      <c r="F586" s="52"/>
    </row>
    <row r="587" spans="1:6" ht="11.25">
      <c r="A587" s="20"/>
      <c r="B587" s="20"/>
      <c r="C587" s="20"/>
      <c r="D587" s="52"/>
      <c r="E587" s="52"/>
      <c r="F587" s="52"/>
    </row>
    <row r="588" spans="1:6" ht="11.25">
      <c r="A588" s="20"/>
      <c r="B588" s="20"/>
      <c r="C588" s="20"/>
      <c r="D588" s="52"/>
      <c r="E588" s="52"/>
      <c r="F588" s="52"/>
    </row>
    <row r="589" spans="1:6" ht="11.25">
      <c r="A589" s="20"/>
      <c r="B589" s="20"/>
      <c r="C589" s="20"/>
      <c r="D589" s="52"/>
      <c r="E589" s="52"/>
      <c r="F589" s="52"/>
    </row>
    <row r="590" spans="1:6" ht="11.25">
      <c r="A590" s="20"/>
      <c r="B590" s="20"/>
      <c r="C590" s="20"/>
      <c r="D590" s="52"/>
      <c r="E590" s="52"/>
      <c r="F590" s="52"/>
    </row>
    <row r="591" spans="1:6" ht="11.25">
      <c r="A591" s="20"/>
      <c r="B591" s="20"/>
      <c r="C591" s="20"/>
      <c r="D591" s="52"/>
      <c r="E591" s="52"/>
      <c r="F591" s="52"/>
    </row>
    <row r="592" spans="1:6" ht="11.25">
      <c r="A592" s="20"/>
      <c r="B592" s="20"/>
      <c r="C592" s="20"/>
      <c r="D592" s="52"/>
      <c r="E592" s="52"/>
      <c r="F592" s="52"/>
    </row>
    <row r="593" spans="1:6" ht="11.25">
      <c r="A593" s="20"/>
      <c r="B593" s="20"/>
      <c r="C593" s="20"/>
      <c r="D593" s="52"/>
      <c r="E593" s="52"/>
      <c r="F593" s="52"/>
    </row>
    <row r="594" spans="1:6" ht="11.25">
      <c r="A594" s="20"/>
      <c r="B594" s="20"/>
      <c r="C594" s="20"/>
      <c r="D594" s="52"/>
      <c r="E594" s="52"/>
      <c r="F594" s="52"/>
    </row>
    <row r="595" spans="1:6" ht="11.25">
      <c r="A595" s="20"/>
      <c r="B595" s="20"/>
      <c r="C595" s="20"/>
      <c r="D595" s="52"/>
      <c r="E595" s="52"/>
      <c r="F595" s="52"/>
    </row>
    <row r="596" spans="1:6" ht="11.25">
      <c r="A596" s="20"/>
      <c r="B596" s="20"/>
      <c r="C596" s="20"/>
      <c r="D596" s="52"/>
      <c r="E596" s="52"/>
      <c r="F596" s="52"/>
    </row>
    <row r="597" spans="1:6" ht="11.25">
      <c r="A597" s="20"/>
      <c r="B597" s="20"/>
      <c r="C597" s="20"/>
      <c r="D597" s="52"/>
      <c r="E597" s="52"/>
      <c r="F597" s="52"/>
    </row>
    <row r="598" spans="1:6" ht="11.25">
      <c r="A598" s="20"/>
      <c r="B598" s="20"/>
      <c r="C598" s="20"/>
      <c r="D598" s="52"/>
      <c r="E598" s="52"/>
      <c r="F598" s="52"/>
    </row>
    <row r="599" spans="1:6" ht="11.25">
      <c r="A599" s="20"/>
      <c r="B599" s="20"/>
      <c r="C599" s="20"/>
      <c r="D599" s="52"/>
      <c r="E599" s="52"/>
      <c r="F599" s="52"/>
    </row>
    <row r="600" spans="1:6" ht="11.25">
      <c r="A600" s="20"/>
      <c r="B600" s="20"/>
      <c r="C600" s="20"/>
      <c r="D600" s="52"/>
      <c r="E600" s="52"/>
      <c r="F600" s="52"/>
    </row>
    <row r="601" spans="1:6" ht="11.25">
      <c r="A601" s="20"/>
      <c r="B601" s="20"/>
      <c r="C601" s="20"/>
      <c r="D601" s="52"/>
      <c r="E601" s="52"/>
      <c r="F601" s="52"/>
    </row>
    <row r="602" spans="1:6" ht="11.25">
      <c r="A602" s="20"/>
      <c r="B602" s="20"/>
      <c r="C602" s="20"/>
      <c r="D602" s="52"/>
      <c r="E602" s="52"/>
      <c r="F602" s="52"/>
    </row>
    <row r="603" spans="1:6" ht="11.25">
      <c r="A603" s="20"/>
      <c r="B603" s="20"/>
      <c r="C603" s="20"/>
      <c r="D603" s="52"/>
      <c r="E603" s="52"/>
      <c r="F603" s="52"/>
    </row>
    <row r="604" spans="1:6" ht="11.25">
      <c r="A604" s="20"/>
      <c r="B604" s="20"/>
      <c r="C604" s="20"/>
      <c r="D604" s="52"/>
      <c r="E604" s="52"/>
      <c r="F604" s="52"/>
    </row>
    <row r="605" spans="1:6" ht="11.25">
      <c r="A605" s="20"/>
      <c r="B605" s="20"/>
      <c r="C605" s="20"/>
      <c r="D605" s="52"/>
      <c r="E605" s="52"/>
      <c r="F605" s="52"/>
    </row>
    <row r="606" spans="1:6" ht="11.25">
      <c r="A606" s="20"/>
      <c r="B606" s="20"/>
      <c r="C606" s="20"/>
      <c r="D606" s="52"/>
      <c r="E606" s="52"/>
      <c r="F606" s="52"/>
    </row>
    <row r="607" spans="1:6" ht="11.25">
      <c r="A607" s="20"/>
      <c r="B607" s="20"/>
      <c r="C607" s="20"/>
      <c r="D607" s="52"/>
      <c r="E607" s="52"/>
      <c r="F607" s="52"/>
    </row>
  </sheetData>
  <sheetProtection/>
  <printOptions horizontalCentered="1"/>
  <pageMargins left="0" right="0" top="0" bottom="0" header="0" footer="0"/>
  <pageSetup horizontalDpi="600" verticalDpi="600" orientation="landscape" paperSize="9" r:id="rId3"/>
  <headerFooter alignWithMargins="0">
    <oddFooter>&amp;L&amp;D&amp;R&amp;P</oddFooter>
  </headerFooter>
  <ignoredErrors>
    <ignoredError sqref="B16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